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21720" windowHeight="4890" activeTab="0"/>
  </bookViews>
  <sheets>
    <sheet name="Příloha č.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<sst xmlns="http://schemas.openxmlformats.org/spreadsheetml/2006/main" count="38" uniqueCount="38">
  <si>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Jihomoravský kraj</t>
  </si>
  <si>
    <t xml:space="preserve">    Závazné ukazatele</t>
  </si>
  <si>
    <t>Orientační ukazatele</t>
  </si>
  <si>
    <t>Závazný uk.</t>
  </si>
  <si>
    <t>NIV      celkem</t>
  </si>
  <si>
    <t>MP      celkem</t>
  </si>
  <si>
    <t>z toho:</t>
  </si>
  <si>
    <t>Odvody pojistné</t>
  </si>
  <si>
    <t>Odvody FKSP</t>
  </si>
  <si>
    <t>ONIV</t>
  </si>
  <si>
    <t>celk.</t>
  </si>
  <si>
    <t>Celkem kraj</t>
  </si>
  <si>
    <t>Celkem obec</t>
  </si>
  <si>
    <t>Rezerva obec</t>
  </si>
  <si>
    <t>Rezerva kraj</t>
  </si>
  <si>
    <t>Regulace limitu zaměstnanců - kraj</t>
  </si>
  <si>
    <t>platy pedag.</t>
  </si>
  <si>
    <t>platy neped.</t>
  </si>
  <si>
    <t>OON ped.</t>
  </si>
  <si>
    <t>OON neped.</t>
  </si>
  <si>
    <t>Prům.plat zam. Celkem</t>
  </si>
  <si>
    <t>Regulace limitu zaměstnanců - obec</t>
  </si>
  <si>
    <t xml:space="preserve">Bilance rozpočtových zdrojů na rok 2012 přidělených MŠMT ČR </t>
  </si>
  <si>
    <t xml:space="preserve"> ÚZ 33 353</t>
  </si>
  <si>
    <t>čj. 270/2012-26</t>
  </si>
  <si>
    <t>Rozpis RgŚ MŠMT 2012</t>
  </si>
  <si>
    <t>Rozpis rozpočtu 2012 - kraj</t>
  </si>
  <si>
    <t>Rozpis rozpočtu 2012 - obec</t>
  </si>
  <si>
    <t>Celkem JMK kraj+obec</t>
  </si>
  <si>
    <t>Počet zam. celkem</t>
  </si>
  <si>
    <t>Prům.plat pedag.</t>
  </si>
  <si>
    <t>Prům.plat nepedag.</t>
  </si>
  <si>
    <t>pedag.</t>
  </si>
  <si>
    <t>nepedag.</t>
  </si>
  <si>
    <t xml:space="preserve">2 % Rezerva rozpočtu </t>
  </si>
  <si>
    <t>Zpracovalo: ORF OŠ</t>
  </si>
  <si>
    <t>v tis. Kč</t>
  </si>
  <si>
    <t>V Brně dne  29. 2. 2012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</si>
</sst>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"/>
    <numFmt numFmtId="166" formatCode="#,##0_ ;[Red]\-#,##0\ "/>
    <numFmt numFmtId="167" formatCode="#,##0.0_ ;[Red]\-#,##0.0\ "/>
    <numFmt numFmtId="168" formatCode="0.000"/>
    <numFmt numFmtId="169" formatCode="#,##0.000_ ;[Red]\-#,##0.000\ "/>
  </numFmts>
  <fonts count="58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12"/>
      <name val="Times New Roman"/>
      <family val="1"/>
    </font>
    <font>
      <i/>
      <sz val="10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CC"/>
      <name val="Times New Roman"/>
      <family val="1"/>
    </font>
    <font>
      <sz val="12"/>
      <color rgb="FF0000CC"/>
      <name val="Times New Roman"/>
      <family val="1"/>
    </font>
    <font>
      <b/>
      <sz val="11"/>
      <color rgb="FF0000CC"/>
      <name val="Times New Roman"/>
      <family val="1"/>
    </font>
    <font>
      <b/>
      <sz val="12"/>
      <color rgb="FF0000CC"/>
      <name val="Times New Roman"/>
      <family val="1"/>
    </font>
    <font>
      <sz val="11"/>
      <color rgb="FF0000CC"/>
      <name val="Times New Roman"/>
      <family val="1"/>
    </font>
    <font>
      <i/>
      <sz val="10"/>
      <color rgb="FF0000CC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66" fontId="0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3" fontId="54" fillId="34" borderId="12" xfId="0" applyNumberFormat="1" applyFont="1" applyFill="1" applyBorder="1" applyAlignment="1">
      <alignment/>
    </xf>
    <xf numFmtId="3" fontId="52" fillId="34" borderId="12" xfId="0" applyNumberFormat="1" applyFont="1" applyFill="1" applyBorder="1" applyAlignment="1">
      <alignment/>
    </xf>
    <xf numFmtId="164" fontId="52" fillId="34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166" fontId="8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6" fillId="7" borderId="12" xfId="0" applyFont="1" applyFill="1" applyBorder="1" applyAlignment="1">
      <alignment/>
    </xf>
    <xf numFmtId="166" fontId="6" fillId="7" borderId="12" xfId="0" applyNumberFormat="1" applyFont="1" applyFill="1" applyBorder="1" applyAlignment="1">
      <alignment/>
    </xf>
    <xf numFmtId="166" fontId="8" fillId="7" borderId="12" xfId="0" applyNumberFormat="1" applyFont="1" applyFill="1" applyBorder="1" applyAlignment="1">
      <alignment/>
    </xf>
    <xf numFmtId="164" fontId="8" fillId="7" borderId="12" xfId="0" applyNumberFormat="1" applyFont="1" applyFill="1" applyBorder="1" applyAlignment="1">
      <alignment/>
    </xf>
    <xf numFmtId="166" fontId="56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66" fontId="8" fillId="0" borderId="12" xfId="0" applyNumberFormat="1" applyFont="1" applyFill="1" applyBorder="1" applyAlignment="1">
      <alignment/>
    </xf>
    <xf numFmtId="166" fontId="6" fillId="0" borderId="12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166" fontId="6" fillId="35" borderId="12" xfId="0" applyNumberFormat="1" applyFont="1" applyFill="1" applyBorder="1" applyAlignment="1">
      <alignment/>
    </xf>
    <xf numFmtId="164" fontId="6" fillId="35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4" borderId="12" xfId="0" applyFont="1" applyFill="1" applyBorder="1" applyAlignment="1">
      <alignment/>
    </xf>
    <xf numFmtId="166" fontId="6" fillId="4" borderId="12" xfId="0" applyNumberFormat="1" applyFont="1" applyFill="1" applyBorder="1" applyAlignment="1">
      <alignment/>
    </xf>
    <xf numFmtId="164" fontId="6" fillId="4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/>
    </xf>
    <xf numFmtId="3" fontId="6" fillId="4" borderId="12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/>
    </xf>
    <xf numFmtId="166" fontId="6" fillId="16" borderId="12" xfId="0" applyNumberFormat="1" applyFont="1" applyFill="1" applyBorder="1" applyAlignment="1">
      <alignment/>
    </xf>
    <xf numFmtId="164" fontId="6" fillId="16" borderId="12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right" wrapText="1"/>
    </xf>
    <xf numFmtId="3" fontId="6" fillId="0" borderId="14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3" fontId="6" fillId="0" borderId="13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3" fontId="6" fillId="0" borderId="17" xfId="0" applyNumberFormat="1" applyFont="1" applyFill="1" applyBorder="1" applyAlignment="1">
      <alignment horizontal="left" wrapText="1"/>
    </xf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4:R30"/>
  <sheetViews>
    <sheetView tabSelected="1" zoomScale="90" zoomScaleNormal="90" zoomScalePageLayoutView="0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C10" sqref="C10"/>
    </sheetView>
  </sheetViews>
  <sheetFormatPr defaultColWidth="9.33203125" defaultRowHeight="12.75"/>
  <cols>
    <col min="1" max="1" width="2.16015625" style="1" customWidth="1"/>
    <col min="2" max="2" width="36.33203125" style="2" customWidth="1"/>
    <col min="3" max="3" width="13.16015625" style="2" customWidth="1"/>
    <col min="4" max="4" width="12.83203125" style="2" customWidth="1"/>
    <col min="5" max="5" width="13" style="2" customWidth="1"/>
    <col min="6" max="6" width="12.5" style="2" customWidth="1"/>
    <col min="7" max="7" width="10.16015625" style="2" customWidth="1"/>
    <col min="8" max="8" width="11.66015625" style="2" customWidth="1"/>
    <col min="9" max="9" width="12.5" style="2" customWidth="1"/>
    <col min="10" max="10" width="10.66015625" style="2" customWidth="1"/>
    <col min="11" max="11" width="10.16015625" style="2" customWidth="1"/>
    <col min="12" max="12" width="14.66015625" style="2" customWidth="1"/>
    <col min="13" max="14" width="12.16015625" style="2" customWidth="1"/>
    <col min="15" max="15" width="11.83203125" style="2" customWidth="1"/>
    <col min="16" max="16" width="10.16015625" style="2" customWidth="1"/>
    <col min="17" max="17" width="10.33203125" style="2" customWidth="1"/>
    <col min="18" max="18" width="9.33203125" style="3" customWidth="1"/>
    <col min="19" max="16384" width="9.33203125" style="2" customWidth="1"/>
  </cols>
  <sheetData>
    <row r="4" spans="1:18" ht="25.5" customHeight="1">
      <c r="A4" s="4"/>
      <c r="B4" s="14" t="s">
        <v>22</v>
      </c>
      <c r="C4" s="5"/>
      <c r="D4" s="5"/>
      <c r="E4" s="5"/>
      <c r="F4" s="5"/>
      <c r="G4" s="5"/>
      <c r="H4" s="6"/>
      <c r="I4" s="7" t="s">
        <v>23</v>
      </c>
      <c r="J4" s="8"/>
      <c r="K4" s="8"/>
      <c r="L4" s="9"/>
      <c r="M4" s="9"/>
      <c r="N4" s="9"/>
      <c r="O4" s="3"/>
      <c r="P4" s="3"/>
      <c r="Q4" s="3"/>
      <c r="R4" s="2"/>
    </row>
    <row r="5" spans="1:18" ht="15.75">
      <c r="A5" s="4"/>
      <c r="B5" s="13" t="s">
        <v>24</v>
      </c>
      <c r="O5" s="3"/>
      <c r="P5" s="3"/>
      <c r="Q5" s="3"/>
      <c r="R5" s="2"/>
    </row>
    <row r="6" spans="1:18" ht="15.75">
      <c r="A6" s="4"/>
      <c r="B6" s="10"/>
      <c r="C6" s="57" t="s">
        <v>36</v>
      </c>
      <c r="D6" s="58"/>
      <c r="E6" s="58"/>
      <c r="F6" s="58"/>
      <c r="G6" s="58"/>
      <c r="H6" s="58"/>
      <c r="I6" s="58"/>
      <c r="J6" s="58"/>
      <c r="K6" s="59"/>
      <c r="O6" s="3"/>
      <c r="P6" s="3"/>
      <c r="Q6" s="3"/>
      <c r="R6" s="2"/>
    </row>
    <row r="7" spans="1:18" ht="18" customHeight="1">
      <c r="A7" s="70"/>
      <c r="B7" s="64" t="s">
        <v>0</v>
      </c>
      <c r="C7" s="62" t="s">
        <v>1</v>
      </c>
      <c r="D7" s="63"/>
      <c r="E7" s="63"/>
      <c r="F7" s="63"/>
      <c r="G7" s="63"/>
      <c r="H7" s="73"/>
      <c r="I7" s="62" t="s">
        <v>2</v>
      </c>
      <c r="J7" s="63"/>
      <c r="K7" s="63"/>
      <c r="L7" s="53" t="s">
        <v>3</v>
      </c>
      <c r="M7" s="50"/>
      <c r="N7" s="50"/>
      <c r="O7" s="3"/>
      <c r="P7" s="3"/>
      <c r="Q7" s="3"/>
      <c r="R7" s="2"/>
    </row>
    <row r="8" spans="1:18" ht="17.25" customHeight="1">
      <c r="A8" s="71"/>
      <c r="B8" s="72"/>
      <c r="C8" s="66" t="s">
        <v>4</v>
      </c>
      <c r="D8" s="66" t="s">
        <v>5</v>
      </c>
      <c r="E8" s="74" t="s">
        <v>6</v>
      </c>
      <c r="F8" s="75"/>
      <c r="G8" s="75"/>
      <c r="H8" s="76"/>
      <c r="I8" s="60" t="s">
        <v>7</v>
      </c>
      <c r="J8" s="60" t="s">
        <v>8</v>
      </c>
      <c r="K8" s="66" t="s">
        <v>9</v>
      </c>
      <c r="L8" s="64" t="s">
        <v>29</v>
      </c>
      <c r="M8" s="48"/>
      <c r="N8" s="48"/>
      <c r="O8" s="67" t="s">
        <v>20</v>
      </c>
      <c r="P8" s="69" t="s">
        <v>30</v>
      </c>
      <c r="Q8" s="69" t="s">
        <v>31</v>
      </c>
      <c r="R8" s="2"/>
    </row>
    <row r="9" spans="1:18" ht="30" customHeight="1">
      <c r="A9" s="71"/>
      <c r="B9" s="65"/>
      <c r="C9" s="65"/>
      <c r="D9" s="65" t="s">
        <v>10</v>
      </c>
      <c r="E9" s="11" t="s">
        <v>16</v>
      </c>
      <c r="F9" s="11" t="s">
        <v>17</v>
      </c>
      <c r="G9" s="11" t="s">
        <v>18</v>
      </c>
      <c r="H9" s="11" t="s">
        <v>19</v>
      </c>
      <c r="I9" s="61"/>
      <c r="J9" s="61"/>
      <c r="K9" s="65"/>
      <c r="L9" s="65"/>
      <c r="M9" s="49" t="s">
        <v>32</v>
      </c>
      <c r="N9" s="49" t="s">
        <v>33</v>
      </c>
      <c r="O9" s="68"/>
      <c r="P9" s="68"/>
      <c r="Q9" s="68"/>
      <c r="R9" s="2"/>
    </row>
    <row r="10" spans="1:17" s="20" customFormat="1" ht="23.25" customHeight="1">
      <c r="A10" s="15"/>
      <c r="B10" s="16" t="s">
        <v>25</v>
      </c>
      <c r="C10" s="17">
        <f>D10+I10+J10+K10</f>
        <v>8514286</v>
      </c>
      <c r="D10" s="17">
        <f>SUM(E10:H10)</f>
        <v>6255551</v>
      </c>
      <c r="E10" s="18">
        <v>5035393</v>
      </c>
      <c r="F10" s="18">
        <v>1153858</v>
      </c>
      <c r="G10" s="18">
        <v>43500</v>
      </c>
      <c r="H10" s="18">
        <v>22800</v>
      </c>
      <c r="I10" s="17">
        <v>2126888</v>
      </c>
      <c r="J10" s="17">
        <v>61892</v>
      </c>
      <c r="K10" s="17">
        <v>69955</v>
      </c>
      <c r="L10" s="19">
        <v>23104.5</v>
      </c>
      <c r="M10" s="19"/>
      <c r="N10" s="19"/>
      <c r="O10" s="51">
        <f>(E10+F10)*1000/L10/12</f>
        <v>22323.39659662259</v>
      </c>
      <c r="P10" s="51"/>
      <c r="Q10" s="51"/>
    </row>
    <row r="11" spans="1:17" s="20" customFormat="1" ht="15">
      <c r="A11" s="21"/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23"/>
      <c r="N11" s="23"/>
      <c r="O11" s="22"/>
      <c r="P11" s="22"/>
      <c r="Q11" s="22"/>
    </row>
    <row r="12" spans="1:17" s="20" customFormat="1" ht="15">
      <c r="A12" s="24"/>
      <c r="B12" s="25" t="s">
        <v>34</v>
      </c>
      <c r="C12" s="26">
        <f>D12+I12+J12+K12</f>
        <v>181525</v>
      </c>
      <c r="D12" s="27">
        <f>E12+F12+G12+H12</f>
        <v>133219</v>
      </c>
      <c r="E12" s="27">
        <f>E16+E20</f>
        <v>101497</v>
      </c>
      <c r="F12" s="27">
        <f>F16+F20</f>
        <v>13651</v>
      </c>
      <c r="G12" s="27">
        <f>G16+G20</f>
        <v>11679</v>
      </c>
      <c r="H12" s="27">
        <f aca="true" t="shared" si="0" ref="H12:N12">H16+H20</f>
        <v>6392</v>
      </c>
      <c r="I12" s="27">
        <f t="shared" si="0"/>
        <v>45742</v>
      </c>
      <c r="J12" s="27">
        <f t="shared" si="0"/>
        <v>1174</v>
      </c>
      <c r="K12" s="27">
        <f t="shared" si="0"/>
        <v>1390</v>
      </c>
      <c r="L12" s="28">
        <f t="shared" si="0"/>
        <v>384.79999999999995</v>
      </c>
      <c r="M12" s="28">
        <f t="shared" si="0"/>
        <v>265.94</v>
      </c>
      <c r="N12" s="28">
        <f t="shared" si="0"/>
        <v>118.86</v>
      </c>
      <c r="O12" s="27"/>
      <c r="P12" s="27"/>
      <c r="Q12" s="27"/>
    </row>
    <row r="13" spans="1:17" s="30" customFormat="1" ht="15">
      <c r="A13" s="29"/>
      <c r="C13" s="31"/>
      <c r="L13" s="31"/>
      <c r="M13" s="31"/>
      <c r="N13" s="31"/>
      <c r="O13" s="22"/>
      <c r="P13" s="22"/>
      <c r="Q13" s="22"/>
    </row>
    <row r="14" spans="1:17" s="20" customFormat="1" ht="15">
      <c r="A14" s="24"/>
      <c r="B14" s="32" t="s">
        <v>26</v>
      </c>
      <c r="C14" s="33">
        <f>D14+I14+J14+K14</f>
        <v>3338356</v>
      </c>
      <c r="D14" s="33">
        <f aca="true" t="shared" si="1" ref="D14:D20">SUM(E14:H14)</f>
        <v>2458097</v>
      </c>
      <c r="E14" s="34">
        <v>2023274</v>
      </c>
      <c r="F14" s="34">
        <v>401618</v>
      </c>
      <c r="G14" s="34">
        <v>22460</v>
      </c>
      <c r="H14" s="34">
        <v>10745</v>
      </c>
      <c r="I14" s="34">
        <v>835411</v>
      </c>
      <c r="J14" s="34">
        <v>24239</v>
      </c>
      <c r="K14" s="34">
        <v>20609</v>
      </c>
      <c r="L14" s="36">
        <f>M14+N14</f>
        <v>8712.890000000001</v>
      </c>
      <c r="M14" s="36">
        <v>6440.120000000001</v>
      </c>
      <c r="N14" s="36">
        <v>2272.77</v>
      </c>
      <c r="O14" s="34"/>
      <c r="P14" s="34"/>
      <c r="Q14" s="34"/>
    </row>
    <row r="15" spans="1:17" s="20" customFormat="1" ht="15">
      <c r="A15" s="24"/>
      <c r="B15" s="37" t="s">
        <v>15</v>
      </c>
      <c r="C15" s="33">
        <f>D15+I15+J15+K15</f>
        <v>0</v>
      </c>
      <c r="D15" s="33">
        <f t="shared" si="1"/>
        <v>0</v>
      </c>
      <c r="E15" s="34"/>
      <c r="F15" s="34"/>
      <c r="G15" s="34"/>
      <c r="H15" s="34"/>
      <c r="I15" s="34"/>
      <c r="J15" s="34"/>
      <c r="K15" s="34"/>
      <c r="L15" s="36">
        <f aca="true" t="shared" si="2" ref="L15:L20">M15+N15</f>
        <v>-196.66</v>
      </c>
      <c r="M15" s="36">
        <v>-128.41</v>
      </c>
      <c r="N15" s="36">
        <v>-68.25</v>
      </c>
      <c r="O15" s="34"/>
      <c r="P15" s="34"/>
      <c r="Q15" s="34"/>
    </row>
    <row r="16" spans="1:17" s="20" customFormat="1" ht="15">
      <c r="A16" s="24"/>
      <c r="B16" s="32" t="s">
        <v>14</v>
      </c>
      <c r="C16" s="35">
        <f>D16+I16+J16+K16</f>
        <v>92485</v>
      </c>
      <c r="D16" s="33">
        <f t="shared" si="1"/>
        <v>67999</v>
      </c>
      <c r="E16" s="34">
        <v>48791</v>
      </c>
      <c r="F16" s="34">
        <v>8379</v>
      </c>
      <c r="G16" s="34">
        <v>7621</v>
      </c>
      <c r="H16" s="34">
        <v>3208</v>
      </c>
      <c r="I16" s="34">
        <v>23286</v>
      </c>
      <c r="J16" s="34">
        <v>581</v>
      </c>
      <c r="K16" s="34">
        <v>619</v>
      </c>
      <c r="L16" s="36">
        <f t="shared" si="2"/>
        <v>231.14</v>
      </c>
      <c r="M16" s="36">
        <v>171.13</v>
      </c>
      <c r="N16" s="36">
        <v>60.01</v>
      </c>
      <c r="O16" s="34"/>
      <c r="P16" s="34"/>
      <c r="Q16" s="34"/>
    </row>
    <row r="17" spans="1:17" s="20" customFormat="1" ht="15">
      <c r="A17" s="24"/>
      <c r="B17" s="38" t="s">
        <v>11</v>
      </c>
      <c r="C17" s="39">
        <f aca="true" t="shared" si="3" ref="C17:N17">SUM(C14:C16)</f>
        <v>3430841</v>
      </c>
      <c r="D17" s="39">
        <f t="shared" si="3"/>
        <v>2526096</v>
      </c>
      <c r="E17" s="39">
        <f t="shared" si="3"/>
        <v>2072065</v>
      </c>
      <c r="F17" s="39">
        <f t="shared" si="3"/>
        <v>409997</v>
      </c>
      <c r="G17" s="39">
        <f t="shared" si="3"/>
        <v>30081</v>
      </c>
      <c r="H17" s="39">
        <f t="shared" si="3"/>
        <v>13953</v>
      </c>
      <c r="I17" s="39">
        <f t="shared" si="3"/>
        <v>858697</v>
      </c>
      <c r="J17" s="39">
        <f t="shared" si="3"/>
        <v>24820</v>
      </c>
      <c r="K17" s="39">
        <f t="shared" si="3"/>
        <v>21228</v>
      </c>
      <c r="L17" s="40">
        <f t="shared" si="3"/>
        <v>8747.37</v>
      </c>
      <c r="M17" s="40">
        <f t="shared" si="3"/>
        <v>6482.840000000001</v>
      </c>
      <c r="N17" s="40">
        <f t="shared" si="3"/>
        <v>2264.53</v>
      </c>
      <c r="O17" s="39">
        <f>(E17+F17)/L17/12*1000</f>
        <v>23645.792964056625</v>
      </c>
      <c r="P17" s="39">
        <f>E17/M17/12*1000</f>
        <v>26635.25296526419</v>
      </c>
      <c r="Q17" s="39">
        <f>F17/N17/12*1000</f>
        <v>15087.641438473618</v>
      </c>
    </row>
    <row r="18" spans="1:17" s="20" customFormat="1" ht="15">
      <c r="A18" s="24"/>
      <c r="B18" s="32" t="s">
        <v>27</v>
      </c>
      <c r="C18" s="35">
        <f>D18+I18+J18+K18</f>
        <v>4994405</v>
      </c>
      <c r="D18" s="33">
        <f t="shared" si="1"/>
        <v>3664235</v>
      </c>
      <c r="E18" s="34">
        <v>2910622</v>
      </c>
      <c r="F18" s="34">
        <v>738589</v>
      </c>
      <c r="G18" s="34">
        <v>9361</v>
      </c>
      <c r="H18" s="34">
        <v>5663</v>
      </c>
      <c r="I18" s="34">
        <v>1245735</v>
      </c>
      <c r="J18" s="34">
        <v>36479</v>
      </c>
      <c r="K18" s="34">
        <v>47956</v>
      </c>
      <c r="L18" s="36">
        <f>M18+N18</f>
        <v>14441.11</v>
      </c>
      <c r="M18" s="36">
        <v>9634.97</v>
      </c>
      <c r="N18" s="36">
        <v>4806.14</v>
      </c>
      <c r="O18" s="34"/>
      <c r="P18" s="34"/>
      <c r="Q18" s="34"/>
    </row>
    <row r="19" spans="1:17" s="20" customFormat="1" ht="15">
      <c r="A19" s="24"/>
      <c r="B19" s="37" t="s">
        <v>21</v>
      </c>
      <c r="C19" s="35">
        <f>D19+I19+J19+K19</f>
        <v>0</v>
      </c>
      <c r="D19" s="33">
        <f t="shared" si="1"/>
        <v>0</v>
      </c>
      <c r="E19" s="34"/>
      <c r="F19" s="34"/>
      <c r="G19" s="34"/>
      <c r="H19" s="34"/>
      <c r="I19" s="34"/>
      <c r="J19" s="34"/>
      <c r="K19" s="35"/>
      <c r="L19" s="36">
        <f t="shared" si="2"/>
        <v>-237.64</v>
      </c>
      <c r="M19" s="36">
        <v>-78.82</v>
      </c>
      <c r="N19" s="36">
        <v>-158.82</v>
      </c>
      <c r="O19" s="34"/>
      <c r="P19" s="34"/>
      <c r="Q19" s="34"/>
    </row>
    <row r="20" spans="1:17" s="20" customFormat="1" ht="15">
      <c r="A20" s="24"/>
      <c r="B20" s="32" t="s">
        <v>13</v>
      </c>
      <c r="C20" s="35">
        <f>D20+I20+J20+K20</f>
        <v>89040</v>
      </c>
      <c r="D20" s="33">
        <f t="shared" si="1"/>
        <v>65220</v>
      </c>
      <c r="E20" s="34">
        <v>52706</v>
      </c>
      <c r="F20" s="34">
        <v>5272</v>
      </c>
      <c r="G20" s="34">
        <v>4058</v>
      </c>
      <c r="H20" s="34">
        <v>3184</v>
      </c>
      <c r="I20" s="34">
        <v>22456</v>
      </c>
      <c r="J20" s="34">
        <v>593</v>
      </c>
      <c r="K20" s="34">
        <v>771</v>
      </c>
      <c r="L20" s="36">
        <f t="shared" si="2"/>
        <v>153.66</v>
      </c>
      <c r="M20" s="36">
        <v>94.81</v>
      </c>
      <c r="N20" s="36">
        <v>58.85</v>
      </c>
      <c r="O20" s="34"/>
      <c r="P20" s="34"/>
      <c r="Q20" s="34"/>
    </row>
    <row r="21" spans="1:17" s="20" customFormat="1" ht="15">
      <c r="A21" s="24"/>
      <c r="B21" s="54" t="s">
        <v>12</v>
      </c>
      <c r="C21" s="55">
        <f>SUM(C18:C20)</f>
        <v>5083445</v>
      </c>
      <c r="D21" s="55">
        <f aca="true" t="shared" si="4" ref="D21:N21">SUM(D18:D20)</f>
        <v>3729455</v>
      </c>
      <c r="E21" s="55">
        <f t="shared" si="4"/>
        <v>2963328</v>
      </c>
      <c r="F21" s="55">
        <f t="shared" si="4"/>
        <v>743861</v>
      </c>
      <c r="G21" s="55">
        <f t="shared" si="4"/>
        <v>13419</v>
      </c>
      <c r="H21" s="55">
        <f t="shared" si="4"/>
        <v>8847</v>
      </c>
      <c r="I21" s="55">
        <f t="shared" si="4"/>
        <v>1268191</v>
      </c>
      <c r="J21" s="55">
        <f t="shared" si="4"/>
        <v>37072</v>
      </c>
      <c r="K21" s="55">
        <f t="shared" si="4"/>
        <v>48727</v>
      </c>
      <c r="L21" s="56">
        <f t="shared" si="4"/>
        <v>14357.130000000001</v>
      </c>
      <c r="M21" s="56">
        <f t="shared" si="4"/>
        <v>9650.96</v>
      </c>
      <c r="N21" s="56">
        <f t="shared" si="4"/>
        <v>4706.170000000001</v>
      </c>
      <c r="O21" s="55">
        <f>(E21+F21)/L21/12*1000</f>
        <v>21517.70003243452</v>
      </c>
      <c r="P21" s="55">
        <f>E21/M21/12*1000</f>
        <v>25587.50632061474</v>
      </c>
      <c r="Q21" s="55">
        <f>F21/N21/12*1000</f>
        <v>13171.7334194614</v>
      </c>
    </row>
    <row r="22" spans="1:17" s="20" customFormat="1" ht="15">
      <c r="A22" s="24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3"/>
      <c r="M22" s="43"/>
      <c r="N22" s="43"/>
      <c r="O22" s="42"/>
      <c r="P22" s="42"/>
      <c r="Q22" s="42"/>
    </row>
    <row r="23" spans="1:17" s="20" customFormat="1" ht="15">
      <c r="A23" s="24"/>
      <c r="B23" s="44" t="s">
        <v>28</v>
      </c>
      <c r="C23" s="45">
        <f aca="true" t="shared" si="5" ref="C23:N23">C17+C21</f>
        <v>8514286</v>
      </c>
      <c r="D23" s="45">
        <f t="shared" si="5"/>
        <v>6255551</v>
      </c>
      <c r="E23" s="45">
        <f t="shared" si="5"/>
        <v>5035393</v>
      </c>
      <c r="F23" s="45">
        <f t="shared" si="5"/>
        <v>1153858</v>
      </c>
      <c r="G23" s="45">
        <f t="shared" si="5"/>
        <v>43500</v>
      </c>
      <c r="H23" s="45">
        <f t="shared" si="5"/>
        <v>22800</v>
      </c>
      <c r="I23" s="45">
        <f t="shared" si="5"/>
        <v>2126888</v>
      </c>
      <c r="J23" s="45">
        <f t="shared" si="5"/>
        <v>61892</v>
      </c>
      <c r="K23" s="45">
        <f t="shared" si="5"/>
        <v>69955</v>
      </c>
      <c r="L23" s="46">
        <f t="shared" si="5"/>
        <v>23104.5</v>
      </c>
      <c r="M23" s="46">
        <f t="shared" si="5"/>
        <v>16133.8</v>
      </c>
      <c r="N23" s="46">
        <f t="shared" si="5"/>
        <v>6970.700000000001</v>
      </c>
      <c r="O23" s="52">
        <f>(E23+F23)*1000/L23/12</f>
        <v>22323.39659662259</v>
      </c>
      <c r="P23" s="52">
        <f>E23/M23/12*1000</f>
        <v>26008.509051391076</v>
      </c>
      <c r="Q23" s="52">
        <f>F23/N23/12*1000</f>
        <v>13794.143103753328</v>
      </c>
    </row>
    <row r="24" spans="1:14" s="20" customFormat="1" ht="15">
      <c r="A24" s="24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23"/>
      <c r="N24" s="23"/>
    </row>
    <row r="25" spans="1:14" s="20" customFormat="1" ht="15">
      <c r="A25" s="24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3"/>
      <c r="N25" s="23"/>
    </row>
    <row r="26" spans="2:18" ht="18.75" customHeight="1">
      <c r="B26" s="3" t="s">
        <v>37</v>
      </c>
      <c r="C26" s="12"/>
      <c r="D26" s="12"/>
      <c r="E26" s="12"/>
      <c r="F26" s="12"/>
      <c r="G26" s="12"/>
      <c r="H26" s="12"/>
      <c r="I26" s="12"/>
      <c r="J26" s="12"/>
      <c r="K26" s="12"/>
      <c r="O26" s="3"/>
      <c r="P26" s="3"/>
      <c r="Q26" s="3"/>
      <c r="R26" s="2"/>
    </row>
    <row r="27" spans="1:17" s="20" customFormat="1" ht="18.75" customHeight="1">
      <c r="A27" s="24"/>
      <c r="B27" s="47" t="s">
        <v>35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47"/>
      <c r="P27" s="47"/>
      <c r="Q27" s="47"/>
    </row>
    <row r="28" spans="3:17" ht="12.7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3:17" ht="12.7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3:17" ht="12.7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</sheetData>
  <sheetProtection/>
  <mergeCells count="15">
    <mergeCell ref="O8:O9"/>
    <mergeCell ref="P8:P9"/>
    <mergeCell ref="Q8:Q9"/>
    <mergeCell ref="A7:A9"/>
    <mergeCell ref="B7:B9"/>
    <mergeCell ref="C7:H7"/>
    <mergeCell ref="C8:C9"/>
    <mergeCell ref="E8:H8"/>
    <mergeCell ref="D8:D9"/>
    <mergeCell ref="C6:K6"/>
    <mergeCell ref="I8:I9"/>
    <mergeCell ref="I7:K7"/>
    <mergeCell ref="L8:L9"/>
    <mergeCell ref="K8:K9"/>
    <mergeCell ref="J8:J9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 xml:space="preserve">&amp;R&amp;"Times New Roman,Kurzíva"&amp;11&amp;UPříloha č. 1
 Rozpis rozpočtu přímých výdajů na vzdělávání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Bendová Jana</cp:lastModifiedBy>
  <cp:lastPrinted>2012-02-29T11:40:43Z</cp:lastPrinted>
  <dcterms:created xsi:type="dcterms:W3CDTF">2007-03-02T12:16:22Z</dcterms:created>
  <dcterms:modified xsi:type="dcterms:W3CDTF">2012-03-06T12:07:55Z</dcterms:modified>
  <cp:category/>
  <cp:version/>
  <cp:contentType/>
  <cp:contentStatus/>
</cp:coreProperties>
</file>