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1720" windowHeight="4890" activeTab="0"/>
  </bookViews>
  <sheets>
    <sheet name="Příloha č.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<sst xmlns="http://schemas.openxmlformats.org/spreadsheetml/2006/main" count="35" uniqueCount="35">
  <si>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Jihomoravský kraj</t>
  </si>
  <si>
    <t xml:space="preserve">    Závazné ukazatele</t>
  </si>
  <si>
    <t>Orientační ukazatele</t>
  </si>
  <si>
    <t>Závazný uk.</t>
  </si>
  <si>
    <t>z toho:</t>
  </si>
  <si>
    <t>Odvody pojistné</t>
  </si>
  <si>
    <t>Odvody FKSP</t>
  </si>
  <si>
    <t>ONIV</t>
  </si>
  <si>
    <t>celk.</t>
  </si>
  <si>
    <t>Celkem kraj</t>
  </si>
  <si>
    <t>Celkem obec</t>
  </si>
  <si>
    <t>Rezerva obec</t>
  </si>
  <si>
    <t>Rezerva kraj</t>
  </si>
  <si>
    <t>Regulace limitu zaměstnanců - kraj</t>
  </si>
  <si>
    <t>Regulace limitu zaměstnanců - obec</t>
  </si>
  <si>
    <t>Počet zam. celkem</t>
  </si>
  <si>
    <t xml:space="preserve">platy </t>
  </si>
  <si>
    <t>OON</t>
  </si>
  <si>
    <t xml:space="preserve"> ÚZ 33 353</t>
  </si>
  <si>
    <t>NIV      celkem</t>
  </si>
  <si>
    <t>MP      celkem</t>
  </si>
  <si>
    <t>Prům.plat zam. Celkem</t>
  </si>
  <si>
    <t>rozdíl RU MŠMT-JMK</t>
  </si>
  <si>
    <t>% RR</t>
  </si>
  <si>
    <t>Zpracovalo ORF OŠ</t>
  </si>
  <si>
    <t>včetně podpůrných opatření</t>
  </si>
  <si>
    <t>Celkem JMK kraj+obec</t>
  </si>
  <si>
    <t xml:space="preserve">Bilance rozpočtových zdrojů na rok 2019 přidělených MŠMT </t>
  </si>
  <si>
    <t>čj. MSMT 318/2019-1</t>
  </si>
  <si>
    <t>v tis. Kč</t>
  </si>
  <si>
    <t>Rozpis RgŚ MŠMT 2019</t>
  </si>
  <si>
    <t xml:space="preserve">Rezerva rozpočtu </t>
  </si>
  <si>
    <t>Rozpis rozpočtu - kraj</t>
  </si>
  <si>
    <t>Rozpis rozpočtu  - obec</t>
  </si>
  <si>
    <t>V Brně dne  27.02.2019, 05.03.2019 (oprava regulace)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</si>
</sst>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#,##0_ ;[Red]\-#,##0\ "/>
    <numFmt numFmtId="167" formatCode="#,##0.0_ ;[Red]\-#,##0.0\ "/>
    <numFmt numFmtId="168" formatCode="0.000"/>
    <numFmt numFmtId="169" formatCode="#,##0.000_ ;[Red]\-#,##0.0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63">
    <font>
      <sz val="10"/>
      <name val="Times New Roman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sz val="10"/>
      <color rgb="FF0000CC"/>
      <name val="Times New Roman"/>
      <family val="1"/>
    </font>
    <font>
      <sz val="12"/>
      <color rgb="FF0000CC"/>
      <name val="Times New Roman"/>
      <family val="1"/>
    </font>
    <font>
      <b/>
      <sz val="11"/>
      <color rgb="FF0000CC"/>
      <name val="Times New Roman"/>
      <family val="1"/>
    </font>
    <font>
      <sz val="11"/>
      <color theme="3"/>
      <name val="Times New Roman"/>
      <family val="1"/>
    </font>
    <font>
      <sz val="11"/>
      <color rgb="FF0000CC"/>
      <name val="Times New Roman"/>
      <family val="1"/>
    </font>
    <font>
      <sz val="8"/>
      <color rgb="FF0000CC"/>
      <name val="Times New Roman"/>
      <family val="1"/>
    </font>
    <font>
      <b/>
      <sz val="11"/>
      <color theme="3"/>
      <name val="Times New Roman"/>
      <family val="1"/>
    </font>
    <font>
      <b/>
      <sz val="12"/>
      <color rgb="FF0000CC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EF98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4" fillId="7" borderId="10" xfId="0" applyFont="1" applyFill="1" applyBorder="1" applyAlignment="1">
      <alignment/>
    </xf>
    <xf numFmtId="166" fontId="5" fillId="7" borderId="10" xfId="0" applyNumberFormat="1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166" fontId="7" fillId="34" borderId="10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0" fontId="7" fillId="16" borderId="10" xfId="0" applyFont="1" applyFill="1" applyBorder="1" applyAlignment="1">
      <alignment/>
    </xf>
    <xf numFmtId="166" fontId="7" fillId="16" borderId="10" xfId="0" applyNumberFormat="1" applyFont="1" applyFill="1" applyBorder="1" applyAlignment="1">
      <alignment/>
    </xf>
    <xf numFmtId="164" fontId="7" fillId="16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64" fontId="7" fillId="35" borderId="1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166" fontId="58" fillId="33" borderId="1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3" fontId="7" fillId="35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164" fontId="59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0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9" fontId="7" fillId="0" borderId="10" xfId="0" applyNumberFormat="1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169" fontId="7" fillId="34" borderId="10" xfId="0" applyNumberFormat="1" applyFont="1" applyFill="1" applyBorder="1" applyAlignment="1">
      <alignment/>
    </xf>
    <xf numFmtId="169" fontId="7" fillId="16" borderId="10" xfId="0" applyNumberFormat="1" applyFont="1" applyFill="1" applyBorder="1" applyAlignment="1">
      <alignment/>
    </xf>
    <xf numFmtId="169" fontId="7" fillId="35" borderId="10" xfId="0" applyNumberFormat="1" applyFont="1" applyFill="1" applyBorder="1" applyAlignment="1">
      <alignment/>
    </xf>
    <xf numFmtId="169" fontId="61" fillId="33" borderId="10" xfId="0" applyNumberFormat="1" applyFont="1" applyFill="1" applyBorder="1" applyAlignment="1">
      <alignment/>
    </xf>
    <xf numFmtId="169" fontId="59" fillId="33" borderId="10" xfId="0" applyNumberFormat="1" applyFont="1" applyFill="1" applyBorder="1" applyAlignment="1">
      <alignment/>
    </xf>
    <xf numFmtId="169" fontId="4" fillId="7" borderId="10" xfId="0" applyNumberFormat="1" applyFont="1" applyFill="1" applyBorder="1" applyAlignment="1">
      <alignment/>
    </xf>
    <xf numFmtId="169" fontId="5" fillId="7" borderId="1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left" wrapText="1"/>
    </xf>
    <xf numFmtId="3" fontId="2" fillId="0" borderId="13" xfId="0" applyNumberFormat="1" applyFont="1" applyFill="1" applyBorder="1" applyAlignment="1">
      <alignment horizontal="left" wrapText="1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15" xfId="0" applyNumberFormat="1" applyFont="1" applyFill="1" applyBorder="1" applyAlignment="1">
      <alignment horizont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L27"/>
  <sheetViews>
    <sheetView tabSelected="1" zoomScale="90" zoomScaleNormal="90" zoomScalePageLayoutView="0" workbookViewId="0" topLeftCell="A1">
      <selection activeCell="B24" sqref="B24"/>
    </sheetView>
  </sheetViews>
  <sheetFormatPr defaultColWidth="9.33203125" defaultRowHeight="12.75"/>
  <cols>
    <col min="1" max="1" width="8" style="25" customWidth="1"/>
    <col min="2" max="2" width="38.16015625" style="26" customWidth="1"/>
    <col min="3" max="4" width="18.66015625" style="26" customWidth="1"/>
    <col min="5" max="5" width="19.66015625" style="26" customWidth="1"/>
    <col min="6" max="6" width="16.16015625" style="26" customWidth="1"/>
    <col min="7" max="7" width="16.83203125" style="26" customWidth="1"/>
    <col min="8" max="8" width="16" style="26" customWidth="1"/>
    <col min="9" max="9" width="15.16015625" style="26" customWidth="1"/>
    <col min="10" max="10" width="15.5" style="26" customWidth="1"/>
    <col min="11" max="11" width="14.66015625" style="26" customWidth="1"/>
    <col min="12" max="12" width="1.66796875" style="34" customWidth="1"/>
    <col min="13" max="16384" width="9.33203125" style="26" customWidth="1"/>
  </cols>
  <sheetData>
    <row r="2" spans="1:12" ht="25.5" customHeight="1">
      <c r="A2" s="27"/>
      <c r="B2" s="28" t="s">
        <v>27</v>
      </c>
      <c r="C2" s="29"/>
      <c r="D2" s="29"/>
      <c r="E2" s="29"/>
      <c r="F2" s="30"/>
      <c r="G2" s="31" t="s">
        <v>18</v>
      </c>
      <c r="H2" s="32" t="s">
        <v>25</v>
      </c>
      <c r="I2" s="32"/>
      <c r="J2" s="33"/>
      <c r="K2" s="34"/>
      <c r="L2" s="26"/>
    </row>
    <row r="3" spans="1:12" ht="15.75">
      <c r="A3" s="27"/>
      <c r="B3" s="35" t="s">
        <v>28</v>
      </c>
      <c r="K3" s="34"/>
      <c r="L3" s="26"/>
    </row>
    <row r="4" spans="1:12" ht="15.75">
      <c r="A4" s="27"/>
      <c r="I4" s="26" t="s">
        <v>29</v>
      </c>
      <c r="K4" s="34"/>
      <c r="L4" s="26"/>
    </row>
    <row r="5" spans="1:12" ht="18" customHeight="1">
      <c r="A5" s="66"/>
      <c r="B5" s="62" t="s">
        <v>0</v>
      </c>
      <c r="C5" s="67" t="s">
        <v>1</v>
      </c>
      <c r="D5" s="68"/>
      <c r="E5" s="68"/>
      <c r="F5" s="69"/>
      <c r="G5" s="67" t="s">
        <v>2</v>
      </c>
      <c r="H5" s="68"/>
      <c r="I5" s="69"/>
      <c r="J5" s="36" t="s">
        <v>3</v>
      </c>
      <c r="K5" s="34"/>
      <c r="L5" s="26"/>
    </row>
    <row r="6" spans="1:12" ht="17.25" customHeight="1">
      <c r="A6" s="66"/>
      <c r="B6" s="63"/>
      <c r="C6" s="60" t="s">
        <v>19</v>
      </c>
      <c r="D6" s="60" t="s">
        <v>20</v>
      </c>
      <c r="E6" s="70" t="s">
        <v>4</v>
      </c>
      <c r="F6" s="71"/>
      <c r="G6" s="72" t="s">
        <v>5</v>
      </c>
      <c r="H6" s="72" t="s">
        <v>6</v>
      </c>
      <c r="I6" s="60" t="s">
        <v>7</v>
      </c>
      <c r="J6" s="62" t="s">
        <v>15</v>
      </c>
      <c r="K6" s="64" t="s">
        <v>21</v>
      </c>
      <c r="L6" s="26"/>
    </row>
    <row r="7" spans="1:12" ht="30" customHeight="1">
      <c r="A7" s="66"/>
      <c r="B7" s="63"/>
      <c r="C7" s="61"/>
      <c r="D7" s="61" t="s">
        <v>8</v>
      </c>
      <c r="E7" s="44" t="s">
        <v>16</v>
      </c>
      <c r="F7" s="44" t="s">
        <v>17</v>
      </c>
      <c r="G7" s="73"/>
      <c r="H7" s="73"/>
      <c r="I7" s="61"/>
      <c r="J7" s="63"/>
      <c r="K7" s="65"/>
      <c r="L7" s="26"/>
    </row>
    <row r="8" spans="1:11" s="2" customFormat="1" ht="15.75">
      <c r="A8" s="37"/>
      <c r="B8" s="1" t="s">
        <v>30</v>
      </c>
      <c r="C8" s="55">
        <f>D8+G8+H8+I8</f>
        <v>14042803.055</v>
      </c>
      <c r="D8" s="55">
        <f>SUM(E8:F8)</f>
        <v>10192378.263</v>
      </c>
      <c r="E8" s="56">
        <v>10140798.322</v>
      </c>
      <c r="F8" s="56">
        <v>51579.941</v>
      </c>
      <c r="G8" s="56">
        <v>3465408.61</v>
      </c>
      <c r="H8" s="56">
        <v>202815.966</v>
      </c>
      <c r="I8" s="56">
        <v>182200.216</v>
      </c>
      <c r="J8" s="45">
        <v>25811.59</v>
      </c>
      <c r="K8" s="38">
        <f>E8/J8/12*1000</f>
        <v>32739.80900957025</v>
      </c>
    </row>
    <row r="9" spans="1:11" s="2" customFormat="1" ht="19.5" customHeight="1">
      <c r="A9" s="39"/>
      <c r="C9" s="3"/>
      <c r="D9" s="3"/>
      <c r="E9" s="3"/>
      <c r="F9" s="3"/>
      <c r="G9" s="3"/>
      <c r="H9" s="3"/>
      <c r="I9" s="3"/>
      <c r="J9" s="4"/>
      <c r="K9" s="3"/>
    </row>
    <row r="10" spans="1:11" s="46" customFormat="1" ht="15">
      <c r="A10" s="40"/>
      <c r="B10" s="5" t="s">
        <v>31</v>
      </c>
      <c r="C10" s="57">
        <f>D10+G10+H10+I10</f>
        <v>436632.81200000003</v>
      </c>
      <c r="D10" s="58">
        <f>SUM(E10:F10)</f>
        <v>312854.62799999997</v>
      </c>
      <c r="E10" s="58">
        <v>312771.321</v>
      </c>
      <c r="F10" s="58">
        <v>83.307</v>
      </c>
      <c r="G10" s="58">
        <v>106371.34</v>
      </c>
      <c r="H10" s="58">
        <v>6255.351000000001</v>
      </c>
      <c r="I10" s="58">
        <v>11151.493</v>
      </c>
      <c r="J10" s="7">
        <v>573.72</v>
      </c>
      <c r="K10" s="6">
        <f>E10*1000/J10/12</f>
        <v>45430.308774314995</v>
      </c>
    </row>
    <row r="11" spans="1:11" s="8" customFormat="1" ht="15">
      <c r="A11" s="40"/>
      <c r="C11" s="9"/>
      <c r="J11" s="9"/>
      <c r="K11" s="41"/>
    </row>
    <row r="12" spans="1:11" s="2" customFormat="1" ht="15">
      <c r="A12" s="47"/>
      <c r="B12" s="10" t="s">
        <v>32</v>
      </c>
      <c r="C12" s="50">
        <f>D12+G12+H12+I12</f>
        <v>4457127.6570000015</v>
      </c>
      <c r="D12" s="50">
        <f>SUM(E12:F12)</f>
        <v>3250908.058000001</v>
      </c>
      <c r="E12" s="51">
        <v>3223449.353000001</v>
      </c>
      <c r="F12" s="51">
        <v>27458.704999999998</v>
      </c>
      <c r="G12" s="51">
        <v>1105308.752</v>
      </c>
      <c r="H12" s="51">
        <v>64469.006999999976</v>
      </c>
      <c r="I12" s="51">
        <v>36441.84</v>
      </c>
      <c r="J12" s="12">
        <v>7864.9800000000005</v>
      </c>
      <c r="K12" s="11">
        <f>E12/J12/12*1000</f>
        <v>34154.032103917205</v>
      </c>
    </row>
    <row r="13" spans="1:11" s="2" customFormat="1" ht="17.25" customHeight="1">
      <c r="A13" s="40"/>
      <c r="B13" s="13" t="s">
        <v>13</v>
      </c>
      <c r="C13" s="50">
        <f>D13+G13+H13+I13</f>
        <v>0</v>
      </c>
      <c r="D13" s="50">
        <f>SUM(E13:F13)</f>
        <v>0</v>
      </c>
      <c r="E13" s="51"/>
      <c r="F13" s="51"/>
      <c r="G13" s="51"/>
      <c r="H13" s="51"/>
      <c r="I13" s="51"/>
      <c r="J13" s="12">
        <v>-271.23</v>
      </c>
      <c r="K13" s="11">
        <f>E13/J13/12*1000</f>
        <v>0</v>
      </c>
    </row>
    <row r="14" spans="1:12" s="2" customFormat="1" ht="18" customHeight="1">
      <c r="A14" s="40"/>
      <c r="B14" s="10" t="s">
        <v>12</v>
      </c>
      <c r="C14" s="50">
        <f>D14+G14+H14+I14</f>
        <v>196866.523</v>
      </c>
      <c r="D14" s="50">
        <f>SUM(E14:F14)</f>
        <v>141932.074</v>
      </c>
      <c r="E14" s="51">
        <v>141848.767</v>
      </c>
      <c r="F14" s="51">
        <v>83.307</v>
      </c>
      <c r="G14" s="51">
        <v>48256.941</v>
      </c>
      <c r="H14" s="51">
        <v>2836.95</v>
      </c>
      <c r="I14" s="51">
        <v>3840.558</v>
      </c>
      <c r="J14" s="12">
        <v>274.40999999999997</v>
      </c>
      <c r="K14" s="11"/>
      <c r="L14" s="2">
        <v>28</v>
      </c>
    </row>
    <row r="15" spans="1:11" s="2" customFormat="1" ht="26.25" customHeight="1">
      <c r="A15" s="40"/>
      <c r="B15" s="14" t="s">
        <v>9</v>
      </c>
      <c r="C15" s="52">
        <f aca="true" t="shared" si="0" ref="C15:J15">SUM(C12:C14)</f>
        <v>4653994.180000002</v>
      </c>
      <c r="D15" s="52">
        <f t="shared" si="0"/>
        <v>3392840.132000001</v>
      </c>
      <c r="E15" s="52">
        <f t="shared" si="0"/>
        <v>3365298.120000001</v>
      </c>
      <c r="F15" s="52">
        <f t="shared" si="0"/>
        <v>27542.012</v>
      </c>
      <c r="G15" s="52">
        <f t="shared" si="0"/>
        <v>1153565.6930000002</v>
      </c>
      <c r="H15" s="52">
        <f t="shared" si="0"/>
        <v>67305.95699999998</v>
      </c>
      <c r="I15" s="52">
        <f t="shared" si="0"/>
        <v>40282.397999999994</v>
      </c>
      <c r="J15" s="16">
        <f t="shared" si="0"/>
        <v>7868.16</v>
      </c>
      <c r="K15" s="15">
        <f>E15/J15/12*1000</f>
        <v>35642.5784427363</v>
      </c>
    </row>
    <row r="16" spans="1:11" s="2" customFormat="1" ht="15">
      <c r="A16" s="47"/>
      <c r="B16" s="10" t="s">
        <v>33</v>
      </c>
      <c r="C16" s="50">
        <f>D16+G16+H16+I16</f>
        <v>9149042.585999997</v>
      </c>
      <c r="D16" s="50">
        <f>SUM(E16:F16)</f>
        <v>6628615.577</v>
      </c>
      <c r="E16" s="51">
        <v>6604577.648</v>
      </c>
      <c r="F16" s="51">
        <v>24037.929</v>
      </c>
      <c r="G16" s="51">
        <v>2253728.518</v>
      </c>
      <c r="H16" s="51">
        <v>132091.60799999998</v>
      </c>
      <c r="I16" s="51">
        <v>134606.883</v>
      </c>
      <c r="J16" s="12">
        <v>18032.18</v>
      </c>
      <c r="K16" s="11">
        <f>E16/J16/12*1000</f>
        <v>30522.181492568652</v>
      </c>
    </row>
    <row r="17" spans="1:11" s="2" customFormat="1" ht="15">
      <c r="A17" s="40"/>
      <c r="B17" s="13" t="s">
        <v>14</v>
      </c>
      <c r="C17" s="50">
        <f>D17+G17+H17+I17</f>
        <v>0</v>
      </c>
      <c r="D17" s="50">
        <f>SUM(E17:F17)</f>
        <v>0</v>
      </c>
      <c r="E17" s="51"/>
      <c r="F17" s="51"/>
      <c r="G17" s="51"/>
      <c r="H17" s="51"/>
      <c r="I17" s="51"/>
      <c r="J17" s="12">
        <v>-453.65</v>
      </c>
      <c r="K17" s="11"/>
    </row>
    <row r="18" spans="1:11" s="2" customFormat="1" ht="15">
      <c r="A18" s="40"/>
      <c r="B18" s="10" t="s">
        <v>11</v>
      </c>
      <c r="C18" s="50">
        <f>D18+G18+H18+I18</f>
        <v>239766.28900000002</v>
      </c>
      <c r="D18" s="50">
        <f>SUM(E18:F18)</f>
        <v>170922.554</v>
      </c>
      <c r="E18" s="51">
        <v>170922.554</v>
      </c>
      <c r="F18" s="51">
        <v>0</v>
      </c>
      <c r="G18" s="51">
        <v>58114.399000000005</v>
      </c>
      <c r="H18" s="51">
        <v>3418.4010000000003</v>
      </c>
      <c r="I18" s="51">
        <v>7310.935</v>
      </c>
      <c r="J18" s="12">
        <v>364.9</v>
      </c>
      <c r="K18" s="11"/>
    </row>
    <row r="19" spans="1:11" s="2" customFormat="1" ht="26.25" customHeight="1">
      <c r="A19" s="40"/>
      <c r="B19" s="17" t="s">
        <v>10</v>
      </c>
      <c r="C19" s="53">
        <f aca="true" t="shared" si="1" ref="C19:J19">SUM(C16:C18)</f>
        <v>9388808.874999998</v>
      </c>
      <c r="D19" s="53">
        <f t="shared" si="1"/>
        <v>6799538.130999999</v>
      </c>
      <c r="E19" s="53">
        <f t="shared" si="1"/>
        <v>6775500.202</v>
      </c>
      <c r="F19" s="53">
        <f t="shared" si="1"/>
        <v>24037.929</v>
      </c>
      <c r="G19" s="53">
        <f t="shared" si="1"/>
        <v>2311842.9170000004</v>
      </c>
      <c r="H19" s="53">
        <f t="shared" si="1"/>
        <v>135510.009</v>
      </c>
      <c r="I19" s="53">
        <f t="shared" si="1"/>
        <v>141917.818</v>
      </c>
      <c r="J19" s="19">
        <f t="shared" si="1"/>
        <v>17943.43</v>
      </c>
      <c r="K19" s="18">
        <f>E19/J19/12*1000</f>
        <v>31466.950122319606</v>
      </c>
    </row>
    <row r="20" spans="1:11" s="2" customFormat="1" ht="15">
      <c r="A20" s="40"/>
      <c r="B20" s="20"/>
      <c r="C20" s="21"/>
      <c r="D20" s="21"/>
      <c r="E20" s="21"/>
      <c r="F20" s="21"/>
      <c r="G20" s="21"/>
      <c r="H20" s="21"/>
      <c r="I20" s="21"/>
      <c r="J20" s="22"/>
      <c r="K20" s="21"/>
    </row>
    <row r="21" spans="1:11" s="2" customFormat="1" ht="24" customHeight="1">
      <c r="A21" s="40"/>
      <c r="B21" s="23" t="s">
        <v>26</v>
      </c>
      <c r="C21" s="54">
        <f aca="true" t="shared" si="2" ref="C21:J21">C15+C19</f>
        <v>14042803.055</v>
      </c>
      <c r="D21" s="54">
        <f t="shared" si="2"/>
        <v>10192378.263</v>
      </c>
      <c r="E21" s="54">
        <f t="shared" si="2"/>
        <v>10140798.322</v>
      </c>
      <c r="F21" s="54">
        <f t="shared" si="2"/>
        <v>51579.941</v>
      </c>
      <c r="G21" s="54">
        <f t="shared" si="2"/>
        <v>3465408.6100000003</v>
      </c>
      <c r="H21" s="54">
        <f t="shared" si="2"/>
        <v>202815.96599999996</v>
      </c>
      <c r="I21" s="54">
        <f t="shared" si="2"/>
        <v>182200.216</v>
      </c>
      <c r="J21" s="24">
        <f t="shared" si="2"/>
        <v>25811.59</v>
      </c>
      <c r="K21" s="42">
        <f>E21*1000/J21/12</f>
        <v>32739.80900957025</v>
      </c>
    </row>
    <row r="22" spans="1:10" s="2" customFormat="1" ht="15">
      <c r="A22" s="40"/>
      <c r="B22" s="26" t="s">
        <v>22</v>
      </c>
      <c r="C22" s="59">
        <f aca="true" t="shared" si="3" ref="C22:J22">C8-C21</f>
        <v>0</v>
      </c>
      <c r="D22" s="59">
        <f t="shared" si="3"/>
        <v>0</v>
      </c>
      <c r="E22" s="59">
        <f t="shared" si="3"/>
        <v>0</v>
      </c>
      <c r="F22" s="59">
        <f t="shared" si="3"/>
        <v>0</v>
      </c>
      <c r="G22" s="59">
        <f t="shared" si="3"/>
        <v>0</v>
      </c>
      <c r="H22" s="59">
        <f t="shared" si="3"/>
        <v>0</v>
      </c>
      <c r="I22" s="59">
        <f t="shared" si="3"/>
        <v>0</v>
      </c>
      <c r="J22" s="59">
        <f t="shared" si="3"/>
        <v>0</v>
      </c>
    </row>
    <row r="23" spans="1:10" s="2" customFormat="1" ht="10.5" customHeight="1">
      <c r="A23" s="40"/>
      <c r="C23" s="48"/>
      <c r="D23" s="48"/>
      <c r="E23" s="48"/>
      <c r="F23" s="48"/>
      <c r="G23" s="48"/>
      <c r="H23" s="48"/>
      <c r="I23" s="48"/>
      <c r="J23" s="48"/>
    </row>
    <row r="24" spans="2:12" ht="13.5" customHeight="1">
      <c r="B24" s="26" t="s">
        <v>23</v>
      </c>
      <c r="C24" s="43">
        <f aca="true" t="shared" si="4" ref="C24:I24">C10/C21%</f>
        <v>3.1092995486006982</v>
      </c>
      <c r="D24" s="43">
        <f t="shared" si="4"/>
        <v>3.0694958519712072</v>
      </c>
      <c r="E24" s="43">
        <f t="shared" si="4"/>
        <v>3.0842869670473263</v>
      </c>
      <c r="F24" s="43">
        <f t="shared" si="4"/>
        <v>0.16151046004492328</v>
      </c>
      <c r="G24" s="43">
        <f t="shared" si="4"/>
        <v>3.0695179694841235</v>
      </c>
      <c r="H24" s="43">
        <f t="shared" si="4"/>
        <v>3.0842497873170407</v>
      </c>
      <c r="I24" s="43">
        <f t="shared" si="4"/>
        <v>6.120460910979382</v>
      </c>
      <c r="K24" s="34"/>
      <c r="L24" s="26"/>
    </row>
    <row r="25" spans="1:11" s="2" customFormat="1" ht="18.75" customHeight="1">
      <c r="A25" s="40"/>
      <c r="C25" s="43"/>
      <c r="D25" s="3"/>
      <c r="E25" s="3"/>
      <c r="F25" s="3"/>
      <c r="G25" s="3"/>
      <c r="H25" s="3"/>
      <c r="I25" s="3"/>
      <c r="J25" s="3"/>
      <c r="K25" s="35"/>
    </row>
    <row r="26" spans="2:11" ht="15.75" customHeight="1">
      <c r="B26" s="34" t="s">
        <v>34</v>
      </c>
      <c r="C26" s="49"/>
      <c r="D26" s="49"/>
      <c r="E26" s="49"/>
      <c r="F26" s="49"/>
      <c r="G26" s="49"/>
      <c r="H26" s="49"/>
      <c r="I26" s="49"/>
      <c r="J26" s="49"/>
      <c r="K26" s="49"/>
    </row>
    <row r="27" ht="15" customHeight="1">
      <c r="B27" s="2" t="s">
        <v>24</v>
      </c>
    </row>
  </sheetData>
  <sheetProtection/>
  <mergeCells count="12">
    <mergeCell ref="G6:G7"/>
    <mergeCell ref="H6:H7"/>
    <mergeCell ref="I6:I7"/>
    <mergeCell ref="J6:J7"/>
    <mergeCell ref="K6:K7"/>
    <mergeCell ref="A5:A7"/>
    <mergeCell ref="B5:B7"/>
    <mergeCell ref="C5:F5"/>
    <mergeCell ref="G5:I5"/>
    <mergeCell ref="C6:C7"/>
    <mergeCell ref="D6:D7"/>
    <mergeCell ref="E6:F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&amp;R&amp;"-,Kurzíva"&amp;11&amp;UPříloha č. 1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2019-02-27T12:01:33Z</cp:lastPrinted>
  <dcterms:created xsi:type="dcterms:W3CDTF">2007-03-02T12:16:22Z</dcterms:created>
  <dcterms:modified xsi:type="dcterms:W3CDTF">2019-03-05T11:54:39Z</dcterms:modified>
  <cp:category/>
  <cp:version/>
  <cp:contentType/>
  <cp:contentStatus/>
</cp:coreProperties>
</file>