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985" windowHeight="8505" activeTab="1"/>
  </bookViews>
  <sheets>
    <sheet name="k vyplnění" sheetId="1" r:id="rId1"/>
    <sheet name="vzor" sheetId="2" r:id="rId2"/>
  </sheets>
  <definedNames/>
  <calcPr fullCalcOnLoad="1"/>
</workbook>
</file>

<file path=xl/sharedStrings.xml><?xml version="1.0" encoding="utf-8"?>
<sst xmlns="http://schemas.openxmlformats.org/spreadsheetml/2006/main" count="240" uniqueCount="60">
  <si>
    <t>Škola, zařízení:</t>
  </si>
  <si>
    <t>číslo:</t>
  </si>
  <si>
    <t>% nenár. FIN.2010</t>
  </si>
  <si>
    <t>Ř</t>
  </si>
  <si>
    <t>Přepoč. počet zaměst.</t>
  </si>
  <si>
    <t>Prům.
měsíční
plat 
v Kč</t>
  </si>
  <si>
    <t>Členění průměrného platu podle jednotlivých složek platu v Kč</t>
  </si>
  <si>
    <t xml:space="preserve"> % nenár. složek z tarif.pl.</t>
  </si>
  <si>
    <t>Roční objem v tis. Kč</t>
  </si>
  <si>
    <t>platové tarify</t>
  </si>
  <si>
    <t>náhrady platu</t>
  </si>
  <si>
    <t>přípl. za vedení</t>
  </si>
  <si>
    <t>zvláštní přípl.</t>
  </si>
  <si>
    <t>platy za přesčasy</t>
  </si>
  <si>
    <t>ostatní přípl.</t>
  </si>
  <si>
    <t>nárokové složky platu</t>
  </si>
  <si>
    <t>osobní přípl.</t>
  </si>
  <si>
    <t>odměny</t>
  </si>
  <si>
    <t>nenárok. složky platu</t>
  </si>
  <si>
    <t>PLATY</t>
  </si>
  <si>
    <t>OON</t>
  </si>
  <si>
    <t>Mzdové
prostř.
celkem</t>
  </si>
  <si>
    <t>pedagogičtí</t>
  </si>
  <si>
    <t>x</t>
  </si>
  <si>
    <t>nepedagogičtí</t>
  </si>
  <si>
    <t>skutečnost 2010</t>
  </si>
  <si>
    <t>Rozvaha 2011 pedagogičtí</t>
  </si>
  <si>
    <t>Rozdělení nenárokové složky</t>
  </si>
  <si>
    <t>80 %</t>
  </si>
  <si>
    <t>20 %</t>
  </si>
  <si>
    <t>Závazné ukazatele 2011 stanovené krajským úřadem</t>
  </si>
  <si>
    <t>Úpravy jednotlivých složek platu podle výsledku potřeby prostředků a prostředků přidělených :</t>
  </si>
  <si>
    <t>úprava</t>
  </si>
  <si>
    <t>Oček. na jednotlivé složky platu po norm. rozpisu</t>
  </si>
  <si>
    <t>Změna nenár.složky proti 2010</t>
  </si>
  <si>
    <t>tj. %</t>
  </si>
  <si>
    <t>tj. % oproti roku 2010</t>
  </si>
  <si>
    <t>Rozvaha 2011 nepedagogičtí</t>
  </si>
  <si>
    <t>Vyplnit:</t>
  </si>
  <si>
    <t>skutečnost 2010 (P1-04)</t>
  </si>
  <si>
    <t>Počet (z výkazu):           šk.r.</t>
  </si>
  <si>
    <t>2009/10</t>
  </si>
  <si>
    <t>2010/11</t>
  </si>
  <si>
    <t>změna</t>
  </si>
  <si>
    <t>Rozvaha k 1.1.2011</t>
  </si>
  <si>
    <t>dětí</t>
  </si>
  <si>
    <t>Závazné ukazatele 2011</t>
  </si>
  <si>
    <t xml:space="preserve">žáků </t>
  </si>
  <si>
    <t>strávníků</t>
  </si>
  <si>
    <t>v družině</t>
  </si>
  <si>
    <t>ubytovaných</t>
  </si>
  <si>
    <t>Rozdíl: Ř. 6 - Ř. 4</t>
  </si>
  <si>
    <t>Rozdíl: Ř. 14 - Ř. 12</t>
  </si>
  <si>
    <t>přespoč. hodiny</t>
  </si>
  <si>
    <t>Datum:</t>
  </si>
  <si>
    <t>V Z O R</t>
  </si>
  <si>
    <t xml:space="preserve">Základní škola </t>
  </si>
  <si>
    <r>
      <t xml:space="preserve">FINANČNÍ ROZVAHA 2011
</t>
    </r>
    <r>
      <rPr>
        <b/>
        <sz val="14"/>
        <rFont val="Times New Roman"/>
        <family val="1"/>
      </rPr>
      <t>ÚZ 33353, ÚZ 33026</t>
    </r>
  </si>
  <si>
    <t>Zpracoval(a):</t>
  </si>
  <si>
    <t>Schválil(a):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</si>
</sst>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  <numFmt numFmtId="165" formatCode="#,##0_ ;[Red]\-#,##0\ "/>
    <numFmt numFmtId="166" formatCode="0.00_ ;[Red]\-0.00\ "/>
    <numFmt numFmtId="167" formatCode="0_ ;[Red]\-0\ "/>
    <numFmt numFmtId="168" formatCode="0.0"/>
    <numFmt numFmtId="169" formatCode="0.0_ ;[Red]\-0.0\ "/>
    <numFmt numFmtId="170" formatCode="#,##0.0000"/>
    <numFmt numFmtId="171" formatCode="#,##0.0"/>
  </numFmts>
  <fonts count="48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color indexed="12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0"/>
      <name val="Arial CE"/>
      <family val="0"/>
    </font>
    <font>
      <b/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2" tint="-0.09996999800205231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0" fillId="23" borderId="6" applyNumberFormat="0" applyFont="0" applyAlignment="0" applyProtection="0"/>
    <xf numFmtId="9" fontId="3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3" fillId="0" borderId="0" xfId="46" applyFont="1" applyFill="1" applyAlignment="1">
      <alignment horizontal="center"/>
      <protection/>
    </xf>
    <xf numFmtId="3" fontId="4" fillId="0" borderId="0" xfId="46" applyNumberFormat="1" applyFont="1" applyFill="1" applyBorder="1" applyAlignment="1">
      <alignment horizontal="left"/>
      <protection/>
    </xf>
    <xf numFmtId="3" fontId="4" fillId="0" borderId="10" xfId="46" applyNumberFormat="1" applyFont="1" applyFill="1" applyBorder="1" applyAlignment="1">
      <alignment horizontal="right"/>
      <protection/>
    </xf>
    <xf numFmtId="1" fontId="5" fillId="0" borderId="11" xfId="46" applyNumberFormat="1" applyFont="1" applyFill="1" applyBorder="1" applyAlignment="1">
      <alignment horizontal="center"/>
      <protection/>
    </xf>
    <xf numFmtId="0" fontId="4" fillId="0" borderId="0" xfId="46" applyFont="1" applyFill="1">
      <alignment/>
      <protection/>
    </xf>
    <xf numFmtId="0" fontId="4" fillId="0" borderId="0" xfId="47" applyFont="1" applyFill="1">
      <alignment/>
      <protection/>
    </xf>
    <xf numFmtId="0" fontId="3" fillId="0" borderId="0" xfId="46" applyFont="1" applyFill="1">
      <alignment/>
      <protection/>
    </xf>
    <xf numFmtId="0" fontId="3" fillId="0" borderId="0" xfId="46" applyFont="1" applyFill="1" applyBorder="1" applyAlignment="1">
      <alignment horizontal="center"/>
      <protection/>
    </xf>
    <xf numFmtId="49" fontId="5" fillId="0" borderId="0" xfId="0" applyNumberFormat="1" applyFont="1" applyFill="1" applyAlignment="1">
      <alignment/>
    </xf>
    <xf numFmtId="0" fontId="3" fillId="0" borderId="0" xfId="47" applyFont="1" applyFill="1">
      <alignment/>
      <protection/>
    </xf>
    <xf numFmtId="3" fontId="7" fillId="0" borderId="0" xfId="46" applyNumberFormat="1" applyFont="1" applyFill="1" applyBorder="1" applyAlignment="1">
      <alignment horizontal="left"/>
      <protection/>
    </xf>
    <xf numFmtId="4" fontId="3" fillId="0" borderId="12" xfId="46" applyNumberFormat="1" applyFont="1" applyFill="1" applyBorder="1" applyAlignment="1">
      <alignment horizontal="center" vertical="center"/>
      <protection/>
    </xf>
    <xf numFmtId="0" fontId="4" fillId="33" borderId="13" xfId="46" applyFont="1" applyFill="1" applyBorder="1" applyAlignment="1">
      <alignment vertical="center" wrapText="1"/>
      <protection/>
    </xf>
    <xf numFmtId="164" fontId="4" fillId="13" borderId="13" xfId="46" applyNumberFormat="1" applyFont="1" applyFill="1" applyBorder="1" applyAlignment="1">
      <alignment horizontal="right" vertical="center"/>
      <protection/>
    </xf>
    <xf numFmtId="165" fontId="4" fillId="13" borderId="13" xfId="46" applyNumberFormat="1" applyFont="1" applyFill="1" applyBorder="1" applyAlignment="1">
      <alignment horizontal="right" vertical="center"/>
      <protection/>
    </xf>
    <xf numFmtId="165" fontId="4" fillId="5" borderId="13" xfId="46" applyNumberFormat="1" applyFont="1" applyFill="1" applyBorder="1" applyAlignment="1">
      <alignment horizontal="right" vertical="center"/>
      <protection/>
    </xf>
    <xf numFmtId="4" fontId="4" fillId="0" borderId="13" xfId="46" applyNumberFormat="1" applyFont="1" applyFill="1" applyBorder="1" applyAlignment="1">
      <alignment horizontal="center" vertical="center"/>
      <protection/>
    </xf>
    <xf numFmtId="0" fontId="4" fillId="0" borderId="0" xfId="46" applyFont="1" applyFill="1" applyAlignment="1">
      <alignment vertical="center"/>
      <protection/>
    </xf>
    <xf numFmtId="0" fontId="4" fillId="8" borderId="14" xfId="46" applyFont="1" applyFill="1" applyBorder="1" applyAlignment="1">
      <alignment vertical="center" wrapText="1"/>
      <protection/>
    </xf>
    <xf numFmtId="164" fontId="4" fillId="13" borderId="14" xfId="46" applyNumberFormat="1" applyFont="1" applyFill="1" applyBorder="1" applyAlignment="1">
      <alignment horizontal="right" vertical="center"/>
      <protection/>
    </xf>
    <xf numFmtId="165" fontId="4" fillId="13" borderId="14" xfId="46" applyNumberFormat="1" applyFont="1" applyFill="1" applyBorder="1" applyAlignment="1">
      <alignment horizontal="right" vertical="center"/>
      <protection/>
    </xf>
    <xf numFmtId="165" fontId="4" fillId="5" borderId="14" xfId="46" applyNumberFormat="1" applyFont="1" applyFill="1" applyBorder="1" applyAlignment="1">
      <alignment horizontal="right" vertical="center"/>
      <protection/>
    </xf>
    <xf numFmtId="4" fontId="4" fillId="0" borderId="14" xfId="46" applyNumberFormat="1" applyFont="1" applyFill="1" applyBorder="1" applyAlignment="1">
      <alignment horizontal="center" vertical="center"/>
      <protection/>
    </xf>
    <xf numFmtId="4" fontId="4" fillId="0" borderId="15" xfId="46" applyNumberFormat="1" applyFont="1" applyFill="1" applyBorder="1" applyAlignment="1">
      <alignment horizontal="center" vertical="center"/>
      <protection/>
    </xf>
    <xf numFmtId="0" fontId="3" fillId="0" borderId="16" xfId="46" applyFont="1" applyFill="1" applyBorder="1" applyAlignment="1">
      <alignment vertical="center" wrapText="1"/>
      <protection/>
    </xf>
    <xf numFmtId="166" fontId="3" fillId="0" borderId="16" xfId="46" applyNumberFormat="1" applyFont="1" applyFill="1" applyBorder="1" applyAlignment="1">
      <alignment horizontal="right" vertical="center"/>
      <protection/>
    </xf>
    <xf numFmtId="165" fontId="3" fillId="0" borderId="16" xfId="46" applyNumberFormat="1" applyFont="1" applyFill="1" applyBorder="1" applyAlignment="1">
      <alignment horizontal="right" vertical="center"/>
      <protection/>
    </xf>
    <xf numFmtId="167" fontId="3" fillId="0" borderId="16" xfId="46" applyNumberFormat="1" applyFont="1" applyFill="1" applyBorder="1" applyAlignment="1">
      <alignment horizontal="right" vertical="center"/>
      <protection/>
    </xf>
    <xf numFmtId="167" fontId="3" fillId="0" borderId="16" xfId="47" applyNumberFormat="1" applyFont="1" applyFill="1" applyBorder="1" applyAlignment="1">
      <alignment horizontal="right" vertical="center"/>
      <protection/>
    </xf>
    <xf numFmtId="165" fontId="3" fillId="5" borderId="16" xfId="46" applyNumberFormat="1" applyFont="1" applyFill="1" applyBorder="1" applyAlignment="1">
      <alignment horizontal="right" vertical="center"/>
      <protection/>
    </xf>
    <xf numFmtId="0" fontId="2" fillId="0" borderId="0" xfId="46">
      <alignment/>
      <protection/>
    </xf>
    <xf numFmtId="4" fontId="10" fillId="0" borderId="0" xfId="48" applyNumberFormat="1" applyFont="1" applyFill="1" applyBorder="1" applyAlignment="1" quotePrefix="1">
      <alignment vertical="top" wrapText="1"/>
      <protection/>
    </xf>
    <xf numFmtId="0" fontId="6" fillId="0" borderId="0" xfId="48" applyFont="1" applyFill="1" applyBorder="1" applyAlignment="1">
      <alignment horizontal="right"/>
      <protection/>
    </xf>
    <xf numFmtId="0" fontId="6" fillId="0" borderId="0" xfId="48" applyFont="1" applyFill="1" applyBorder="1" applyAlignment="1">
      <alignment horizontal="left"/>
      <protection/>
    </xf>
    <xf numFmtId="0" fontId="3" fillId="33" borderId="17" xfId="46" applyFont="1" applyFill="1" applyBorder="1" applyAlignment="1">
      <alignment horizontal="center" vertical="center"/>
      <protection/>
    </xf>
    <xf numFmtId="0" fontId="3" fillId="34" borderId="13" xfId="46" applyFont="1" applyFill="1" applyBorder="1" applyAlignment="1">
      <alignment vertical="center" wrapText="1"/>
      <protection/>
    </xf>
    <xf numFmtId="164" fontId="4" fillId="33" borderId="13" xfId="46" applyNumberFormat="1" applyFont="1" applyFill="1" applyBorder="1" applyAlignment="1">
      <alignment horizontal="right" vertical="center"/>
      <protection/>
    </xf>
    <xf numFmtId="165" fontId="4" fillId="0" borderId="13" xfId="46" applyNumberFormat="1" applyFont="1" applyFill="1" applyBorder="1" applyAlignment="1">
      <alignment horizontal="right" vertical="center"/>
      <protection/>
    </xf>
    <xf numFmtId="165" fontId="4" fillId="0" borderId="13" xfId="0" applyNumberFormat="1" applyFont="1" applyFill="1" applyBorder="1" applyAlignment="1">
      <alignment horizontal="right" vertical="center"/>
    </xf>
    <xf numFmtId="165" fontId="3" fillId="0" borderId="13" xfId="46" applyNumberFormat="1" applyFont="1" applyFill="1" applyBorder="1" applyAlignment="1">
      <alignment horizontal="right" vertical="center"/>
      <protection/>
    </xf>
    <xf numFmtId="165" fontId="4" fillId="33" borderId="13" xfId="46" applyNumberFormat="1" applyFont="1" applyFill="1" applyBorder="1" applyAlignment="1">
      <alignment horizontal="right" vertical="center"/>
      <protection/>
    </xf>
    <xf numFmtId="165" fontId="3" fillId="0" borderId="18" xfId="46" applyNumberFormat="1" applyFont="1" applyFill="1" applyBorder="1" applyAlignment="1">
      <alignment horizontal="right" vertical="center"/>
      <protection/>
    </xf>
    <xf numFmtId="0" fontId="3" fillId="0" borderId="14" xfId="46" applyFont="1" applyFill="1" applyBorder="1" applyAlignment="1">
      <alignment horizontal="left" vertical="center" wrapText="1"/>
      <protection/>
    </xf>
    <xf numFmtId="49" fontId="3" fillId="0" borderId="14" xfId="46" applyNumberFormat="1" applyFont="1" applyFill="1" applyBorder="1" applyAlignment="1">
      <alignment horizontal="right" vertical="center"/>
      <protection/>
    </xf>
    <xf numFmtId="165" fontId="3" fillId="0" borderId="14" xfId="46" applyNumberFormat="1" applyFont="1" applyFill="1" applyBorder="1" applyAlignment="1">
      <alignment horizontal="right" vertical="center"/>
      <protection/>
    </xf>
    <xf numFmtId="165" fontId="4" fillId="0" borderId="14" xfId="46" applyNumberFormat="1" applyFont="1" applyFill="1" applyBorder="1" applyAlignment="1">
      <alignment horizontal="center" vertical="center"/>
      <protection/>
    </xf>
    <xf numFmtId="168" fontId="4" fillId="0" borderId="14" xfId="46" applyNumberFormat="1" applyFont="1" applyFill="1" applyBorder="1" applyAlignment="1">
      <alignment horizontal="center" vertical="center"/>
      <protection/>
    </xf>
    <xf numFmtId="165" fontId="3" fillId="0" borderId="15" xfId="46" applyNumberFormat="1" applyFont="1" applyFill="1" applyBorder="1" applyAlignment="1">
      <alignment horizontal="right" vertical="center"/>
      <protection/>
    </xf>
    <xf numFmtId="2" fontId="4" fillId="0" borderId="0" xfId="46" applyNumberFormat="1" applyFont="1" applyFill="1" applyAlignment="1">
      <alignment vertical="center"/>
      <protection/>
    </xf>
    <xf numFmtId="0" fontId="3" fillId="33" borderId="19" xfId="46" applyFont="1" applyFill="1" applyBorder="1" applyAlignment="1">
      <alignment horizontal="center" vertical="center"/>
      <protection/>
    </xf>
    <xf numFmtId="0" fontId="3" fillId="16" borderId="14" xfId="46" applyFont="1" applyFill="1" applyBorder="1" applyAlignment="1">
      <alignment horizontal="left" vertical="center" wrapText="1"/>
      <protection/>
    </xf>
    <xf numFmtId="164" fontId="4" fillId="33" borderId="14" xfId="46" applyNumberFormat="1" applyFont="1" applyFill="1" applyBorder="1" applyAlignment="1">
      <alignment horizontal="right" vertical="center"/>
      <protection/>
    </xf>
    <xf numFmtId="3" fontId="3" fillId="33" borderId="14" xfId="46" applyNumberFormat="1" applyFont="1" applyFill="1" applyBorder="1" applyAlignment="1">
      <alignment vertical="center"/>
      <protection/>
    </xf>
    <xf numFmtId="165" fontId="3" fillId="16" borderId="15" xfId="46" applyNumberFormat="1" applyFont="1" applyFill="1" applyBorder="1" applyAlignment="1">
      <alignment horizontal="right" vertical="center"/>
      <protection/>
    </xf>
    <xf numFmtId="1" fontId="4" fillId="0" borderId="0" xfId="46" applyNumberFormat="1" applyFont="1" applyFill="1" applyAlignment="1">
      <alignment vertical="center"/>
      <protection/>
    </xf>
    <xf numFmtId="0" fontId="3" fillId="33" borderId="19" xfId="46" applyFont="1" applyFill="1" applyBorder="1" applyAlignment="1">
      <alignment horizontal="center"/>
      <protection/>
    </xf>
    <xf numFmtId="165" fontId="3" fillId="35" borderId="14" xfId="46" applyNumberFormat="1" applyFont="1" applyFill="1" applyBorder="1" applyAlignment="1">
      <alignment horizontal="right" vertical="center"/>
      <protection/>
    </xf>
    <xf numFmtId="0" fontId="4" fillId="0" borderId="14" xfId="46" applyFont="1" applyFill="1" applyBorder="1" applyAlignment="1">
      <alignment vertical="center"/>
      <protection/>
    </xf>
    <xf numFmtId="0" fontId="4" fillId="0" borderId="15" xfId="46" applyFont="1" applyFill="1" applyBorder="1">
      <alignment/>
      <protection/>
    </xf>
    <xf numFmtId="2" fontId="4" fillId="0" borderId="0" xfId="46" applyNumberFormat="1" applyFont="1" applyFill="1">
      <alignment/>
      <protection/>
    </xf>
    <xf numFmtId="0" fontId="3" fillId="0" borderId="14" xfId="46" applyFont="1" applyFill="1" applyBorder="1" applyAlignment="1">
      <alignment vertical="center" wrapText="1"/>
      <protection/>
    </xf>
    <xf numFmtId="166" fontId="3" fillId="0" borderId="14" xfId="46" applyNumberFormat="1" applyFont="1" applyFill="1" applyBorder="1" applyAlignment="1">
      <alignment horizontal="right" vertical="center"/>
      <protection/>
    </xf>
    <xf numFmtId="165" fontId="7" fillId="0" borderId="14" xfId="46" applyNumberFormat="1" applyFont="1" applyFill="1" applyBorder="1" applyAlignment="1">
      <alignment horizontal="right" vertical="center"/>
      <protection/>
    </xf>
    <xf numFmtId="165" fontId="7" fillId="0" borderId="14" xfId="47" applyNumberFormat="1" applyFont="1" applyFill="1" applyBorder="1" applyAlignment="1">
      <alignment horizontal="right" vertical="center"/>
      <protection/>
    </xf>
    <xf numFmtId="165" fontId="7" fillId="0" borderId="15" xfId="46" applyNumberFormat="1" applyFont="1" applyFill="1" applyBorder="1" applyAlignment="1">
      <alignment horizontal="right" vertical="center"/>
      <protection/>
    </xf>
    <xf numFmtId="165" fontId="3" fillId="0" borderId="14" xfId="47" applyNumberFormat="1" applyFont="1" applyFill="1" applyBorder="1" applyAlignment="1">
      <alignment horizontal="right" vertical="center"/>
      <protection/>
    </xf>
    <xf numFmtId="165" fontId="3" fillId="5" borderId="14" xfId="46" applyNumberFormat="1" applyFont="1" applyFill="1" applyBorder="1" applyAlignment="1">
      <alignment horizontal="right" vertical="center"/>
      <protection/>
    </xf>
    <xf numFmtId="4" fontId="3" fillId="0" borderId="14" xfId="46" applyNumberFormat="1" applyFont="1" applyFill="1" applyBorder="1" applyAlignment="1">
      <alignment horizontal="right" vertical="center"/>
      <protection/>
    </xf>
    <xf numFmtId="164" fontId="3" fillId="0" borderId="14" xfId="46" applyNumberFormat="1" applyFont="1" applyFill="1" applyBorder="1" applyAlignment="1">
      <alignment horizontal="right" vertical="center"/>
      <protection/>
    </xf>
    <xf numFmtId="165" fontId="4" fillId="0" borderId="15" xfId="46" applyNumberFormat="1" applyFont="1" applyFill="1" applyBorder="1" applyAlignment="1">
      <alignment horizontal="center" vertical="center"/>
      <protection/>
    </xf>
    <xf numFmtId="49" fontId="4" fillId="0" borderId="14" xfId="46" applyNumberFormat="1" applyFont="1" applyFill="1" applyBorder="1" applyAlignment="1">
      <alignment horizontal="right" vertical="center"/>
      <protection/>
    </xf>
    <xf numFmtId="165" fontId="4" fillId="0" borderId="14" xfId="46" applyNumberFormat="1" applyFont="1" applyFill="1" applyBorder="1" applyAlignment="1">
      <alignment horizontal="right" vertical="center"/>
      <protection/>
    </xf>
    <xf numFmtId="167" fontId="4" fillId="0" borderId="14" xfId="46" applyNumberFormat="1" applyFont="1" applyFill="1" applyBorder="1" applyAlignment="1">
      <alignment horizontal="right" vertical="center"/>
      <protection/>
    </xf>
    <xf numFmtId="169" fontId="3" fillId="0" borderId="16" xfId="46" applyNumberFormat="1" applyFont="1" applyFill="1" applyBorder="1" applyAlignment="1">
      <alignment horizontal="right" vertical="center"/>
      <protection/>
    </xf>
    <xf numFmtId="169" fontId="3" fillId="5" borderId="16" xfId="46" applyNumberFormat="1" applyFont="1" applyFill="1" applyBorder="1" applyAlignment="1">
      <alignment horizontal="right" vertical="center"/>
      <protection/>
    </xf>
    <xf numFmtId="0" fontId="3" fillId="0" borderId="0" xfId="46" applyFont="1" applyFill="1" applyAlignment="1">
      <alignment vertical="center"/>
      <protection/>
    </xf>
    <xf numFmtId="1" fontId="3" fillId="0" borderId="0" xfId="46" applyNumberFormat="1" applyFont="1" applyFill="1" applyAlignment="1">
      <alignment vertical="center"/>
      <protection/>
    </xf>
    <xf numFmtId="0" fontId="3" fillId="0" borderId="20" xfId="46" applyFont="1" applyFill="1" applyBorder="1" applyAlignment="1">
      <alignment horizontal="center"/>
      <protection/>
    </xf>
    <xf numFmtId="0" fontId="4" fillId="0" borderId="20" xfId="46" applyFont="1" applyFill="1" applyBorder="1">
      <alignment/>
      <protection/>
    </xf>
    <xf numFmtId="2" fontId="4" fillId="0" borderId="20" xfId="46" applyNumberFormat="1" applyFont="1" applyFill="1" applyBorder="1">
      <alignment/>
      <protection/>
    </xf>
    <xf numFmtId="0" fontId="4" fillId="0" borderId="20" xfId="47" applyFont="1" applyFill="1" applyBorder="1">
      <alignment/>
      <protection/>
    </xf>
    <xf numFmtId="0" fontId="4" fillId="0" borderId="21" xfId="46" applyFont="1" applyFill="1" applyBorder="1" applyAlignment="1">
      <alignment vertical="center"/>
      <protection/>
    </xf>
    <xf numFmtId="0" fontId="3" fillId="0" borderId="20" xfId="46" applyFont="1" applyFill="1" applyBorder="1">
      <alignment/>
      <protection/>
    </xf>
    <xf numFmtId="0" fontId="3" fillId="8" borderId="17" xfId="46" applyFont="1" applyFill="1" applyBorder="1" applyAlignment="1">
      <alignment horizontal="center" vertical="center"/>
      <protection/>
    </xf>
    <xf numFmtId="164" fontId="4" fillId="8" borderId="13" xfId="46" applyNumberFormat="1" applyFont="1" applyFill="1" applyBorder="1" applyAlignment="1">
      <alignment horizontal="right" vertical="center"/>
      <protection/>
    </xf>
    <xf numFmtId="165" fontId="4" fillId="8" borderId="13" xfId="46" applyNumberFormat="1" applyFont="1" applyFill="1" applyBorder="1" applyAlignment="1">
      <alignment horizontal="right" vertical="center"/>
      <protection/>
    </xf>
    <xf numFmtId="0" fontId="3" fillId="8" borderId="19" xfId="46" applyFont="1" applyFill="1" applyBorder="1" applyAlignment="1">
      <alignment horizontal="center" vertical="center"/>
      <protection/>
    </xf>
    <xf numFmtId="164" fontId="4" fillId="8" borderId="14" xfId="46" applyNumberFormat="1" applyFont="1" applyFill="1" applyBorder="1" applyAlignment="1">
      <alignment horizontal="right" vertical="center"/>
      <protection/>
    </xf>
    <xf numFmtId="3" fontId="3" fillId="8" borderId="14" xfId="46" applyNumberFormat="1" applyFont="1" applyFill="1" applyBorder="1" applyAlignment="1">
      <alignment vertical="center"/>
      <protection/>
    </xf>
    <xf numFmtId="0" fontId="3" fillId="8" borderId="19" xfId="46" applyFont="1" applyFill="1" applyBorder="1" applyAlignment="1">
      <alignment horizontal="center"/>
      <protection/>
    </xf>
    <xf numFmtId="165" fontId="3" fillId="0" borderId="13" xfId="46" applyNumberFormat="1" applyFont="1" applyBorder="1" applyAlignment="1">
      <alignment horizontal="right" vertical="center"/>
      <protection/>
    </xf>
    <xf numFmtId="0" fontId="3" fillId="0" borderId="0" xfId="46" applyFont="1" applyFill="1" applyBorder="1" applyAlignment="1">
      <alignment horizontal="left" wrapText="1"/>
      <protection/>
    </xf>
    <xf numFmtId="0" fontId="4" fillId="13" borderId="14" xfId="46" applyFont="1" applyFill="1" applyBorder="1" applyAlignment="1">
      <alignment vertical="center" wrapText="1"/>
      <protection/>
    </xf>
    <xf numFmtId="0" fontId="3" fillId="0" borderId="14" xfId="46" applyFont="1" applyFill="1" applyBorder="1" applyAlignment="1">
      <alignment horizontal="center"/>
      <protection/>
    </xf>
    <xf numFmtId="0" fontId="4" fillId="34" borderId="14" xfId="46" applyFont="1" applyFill="1" applyBorder="1" applyAlignment="1">
      <alignment vertical="center" wrapText="1"/>
      <protection/>
    </xf>
    <xf numFmtId="1" fontId="4" fillId="0" borderId="14" xfId="0" applyNumberFormat="1" applyFont="1" applyFill="1" applyBorder="1" applyAlignment="1">
      <alignment/>
    </xf>
    <xf numFmtId="1" fontId="4" fillId="0" borderId="14" xfId="46" applyNumberFormat="1" applyFont="1" applyFill="1" applyBorder="1">
      <alignment/>
      <protection/>
    </xf>
    <xf numFmtId="167" fontId="4" fillId="0" borderId="14" xfId="46" applyNumberFormat="1" applyFont="1" applyFill="1" applyBorder="1">
      <alignment/>
      <protection/>
    </xf>
    <xf numFmtId="0" fontId="6" fillId="0" borderId="0" xfId="48" applyFill="1" applyBorder="1">
      <alignment/>
      <protection/>
    </xf>
    <xf numFmtId="0" fontId="2" fillId="0" borderId="0" xfId="46" applyFill="1" applyBorder="1" applyAlignment="1">
      <alignment horizontal="right"/>
      <protection/>
    </xf>
    <xf numFmtId="3" fontId="2" fillId="0" borderId="0" xfId="46" applyNumberFormat="1" applyFill="1" applyBorder="1">
      <alignment/>
      <protection/>
    </xf>
    <xf numFmtId="2" fontId="2" fillId="0" borderId="0" xfId="46" applyNumberFormat="1" applyFill="1" applyBorder="1">
      <alignment/>
      <protection/>
    </xf>
    <xf numFmtId="0" fontId="2" fillId="0" borderId="0" xfId="46" applyFill="1" applyBorder="1">
      <alignment/>
      <protection/>
    </xf>
    <xf numFmtId="0" fontId="2" fillId="0" borderId="0" xfId="46" applyFill="1" applyBorder="1" applyAlignment="1">
      <alignment horizontal="left"/>
      <protection/>
    </xf>
    <xf numFmtId="0" fontId="6" fillId="0" borderId="0" xfId="48" applyFont="1" applyFill="1" applyBorder="1">
      <alignment/>
      <protection/>
    </xf>
    <xf numFmtId="0" fontId="4" fillId="0" borderId="0" xfId="46" applyFont="1" applyFill="1" applyBorder="1">
      <alignment/>
      <protection/>
    </xf>
    <xf numFmtId="0" fontId="2" fillId="0" borderId="0" xfId="46" applyFill="1" applyAlignment="1">
      <alignment horizontal="right"/>
      <protection/>
    </xf>
    <xf numFmtId="3" fontId="2" fillId="0" borderId="0" xfId="46" applyNumberFormat="1" applyFill="1">
      <alignment/>
      <protection/>
    </xf>
    <xf numFmtId="2" fontId="2" fillId="0" borderId="0" xfId="46" applyNumberFormat="1" applyFill="1">
      <alignment/>
      <protection/>
    </xf>
    <xf numFmtId="0" fontId="2" fillId="0" borderId="0" xfId="46" applyFill="1">
      <alignment/>
      <protection/>
    </xf>
    <xf numFmtId="0" fontId="2" fillId="0" borderId="0" xfId="46" applyFill="1" applyAlignment="1">
      <alignment horizontal="left"/>
      <protection/>
    </xf>
    <xf numFmtId="4" fontId="2" fillId="0" borderId="0" xfId="46" applyNumberFormat="1">
      <alignment/>
      <protection/>
    </xf>
    <xf numFmtId="170" fontId="2" fillId="0" borderId="0" xfId="46" applyNumberFormat="1">
      <alignment/>
      <protection/>
    </xf>
    <xf numFmtId="4" fontId="11" fillId="0" borderId="0" xfId="46" applyNumberFormat="1" applyFont="1">
      <alignment/>
      <protection/>
    </xf>
    <xf numFmtId="165" fontId="3" fillId="0" borderId="22" xfId="46" applyNumberFormat="1" applyFont="1" applyFill="1" applyBorder="1" applyAlignment="1">
      <alignment horizontal="right" vertical="center"/>
      <protection/>
    </xf>
    <xf numFmtId="4" fontId="3" fillId="0" borderId="23" xfId="46" applyNumberFormat="1" applyFont="1" applyFill="1" applyBorder="1" applyAlignment="1">
      <alignment horizontal="center" vertical="center"/>
      <protection/>
    </xf>
    <xf numFmtId="165" fontId="3" fillId="0" borderId="23" xfId="46" applyNumberFormat="1" applyFont="1" applyFill="1" applyBorder="1" applyAlignment="1">
      <alignment horizontal="right" vertical="center"/>
      <protection/>
    </xf>
    <xf numFmtId="4" fontId="3" fillId="0" borderId="14" xfId="46" applyNumberFormat="1" applyFont="1" applyFill="1" applyBorder="1" applyAlignment="1">
      <alignment horizontal="center" vertical="center"/>
      <protection/>
    </xf>
    <xf numFmtId="0" fontId="3" fillId="0" borderId="17" xfId="46" applyFont="1" applyFill="1" applyBorder="1" applyAlignment="1">
      <alignment horizontal="center" vertical="center"/>
      <protection/>
    </xf>
    <xf numFmtId="0" fontId="3" fillId="0" borderId="19" xfId="46" applyFont="1" applyFill="1" applyBorder="1" applyAlignment="1">
      <alignment horizontal="center" vertical="center"/>
      <protection/>
    </xf>
    <xf numFmtId="0" fontId="3" fillId="0" borderId="24" xfId="46" applyFont="1" applyFill="1" applyBorder="1" applyAlignment="1">
      <alignment horizontal="center" vertical="center"/>
      <protection/>
    </xf>
    <xf numFmtId="1" fontId="3" fillId="13" borderId="16" xfId="46" applyNumberFormat="1" applyFont="1" applyFill="1" applyBorder="1" applyAlignment="1">
      <alignment horizontal="right" vertical="center"/>
      <protection/>
    </xf>
    <xf numFmtId="0" fontId="47" fillId="0" borderId="0" xfId="47" applyFont="1" applyFill="1">
      <alignment/>
      <protection/>
    </xf>
    <xf numFmtId="0" fontId="3" fillId="0" borderId="25" xfId="46" applyFont="1" applyFill="1" applyBorder="1" applyAlignment="1">
      <alignment horizontal="center" vertical="center"/>
      <protection/>
    </xf>
    <xf numFmtId="0" fontId="4" fillId="33" borderId="26" xfId="46" applyFont="1" applyFill="1" applyBorder="1" applyAlignment="1">
      <alignment vertical="center" wrapText="1"/>
      <protection/>
    </xf>
    <xf numFmtId="164" fontId="4" fillId="13" borderId="26" xfId="46" applyNumberFormat="1" applyFont="1" applyFill="1" applyBorder="1" applyAlignment="1">
      <alignment horizontal="right" vertical="center"/>
      <protection/>
    </xf>
    <xf numFmtId="165" fontId="4" fillId="13" borderId="26" xfId="46" applyNumberFormat="1" applyFont="1" applyFill="1" applyBorder="1" applyAlignment="1">
      <alignment horizontal="right" vertical="center"/>
      <protection/>
    </xf>
    <xf numFmtId="165" fontId="4" fillId="5" borderId="26" xfId="46" applyNumberFormat="1" applyFont="1" applyFill="1" applyBorder="1" applyAlignment="1">
      <alignment horizontal="right" vertical="center"/>
      <protection/>
    </xf>
    <xf numFmtId="4" fontId="3" fillId="0" borderId="26" xfId="46" applyNumberFormat="1" applyFont="1" applyFill="1" applyBorder="1" applyAlignment="1">
      <alignment horizontal="center" vertical="center"/>
      <protection/>
    </xf>
    <xf numFmtId="165" fontId="3" fillId="0" borderId="26" xfId="46" applyNumberFormat="1" applyFont="1" applyFill="1" applyBorder="1" applyAlignment="1">
      <alignment horizontal="right" vertical="center"/>
      <protection/>
    </xf>
    <xf numFmtId="4" fontId="4" fillId="0" borderId="26" xfId="46" applyNumberFormat="1" applyFont="1" applyFill="1" applyBorder="1" applyAlignment="1">
      <alignment horizontal="center" vertical="center"/>
      <protection/>
    </xf>
    <xf numFmtId="4" fontId="4" fillId="0" borderId="27" xfId="46" applyNumberFormat="1" applyFont="1" applyFill="1" applyBorder="1" applyAlignment="1">
      <alignment horizontal="center" vertical="center"/>
      <protection/>
    </xf>
    <xf numFmtId="0" fontId="3" fillId="0" borderId="16" xfId="46" applyFont="1" applyFill="1" applyBorder="1" applyAlignment="1">
      <alignment horizontal="center" vertical="center" wrapText="1"/>
      <protection/>
    </xf>
    <xf numFmtId="49" fontId="4" fillId="0" borderId="16" xfId="46" applyNumberFormat="1" applyFont="1" applyFill="1" applyBorder="1" applyAlignment="1">
      <alignment horizontal="center" vertical="center" wrapText="1"/>
      <protection/>
    </xf>
    <xf numFmtId="49" fontId="4" fillId="0" borderId="16" xfId="47" applyNumberFormat="1" applyFont="1" applyFill="1" applyBorder="1" applyAlignment="1">
      <alignment horizontal="center" vertical="center" wrapText="1"/>
      <protection/>
    </xf>
    <xf numFmtId="0" fontId="3" fillId="5" borderId="16" xfId="46" applyFont="1" applyFill="1" applyBorder="1" applyAlignment="1">
      <alignment horizontal="center" vertical="center" wrapText="1"/>
      <protection/>
    </xf>
    <xf numFmtId="0" fontId="4" fillId="0" borderId="16" xfId="46" applyFont="1" applyFill="1" applyBorder="1" applyAlignment="1">
      <alignment horizontal="center" vertical="center" wrapText="1"/>
      <protection/>
    </xf>
    <xf numFmtId="0" fontId="9" fillId="0" borderId="16" xfId="46" applyFont="1" applyFill="1" applyBorder="1" applyAlignment="1">
      <alignment horizontal="center" vertical="center" wrapText="1"/>
      <protection/>
    </xf>
    <xf numFmtId="0" fontId="3" fillId="8" borderId="19" xfId="46" applyFont="1" applyFill="1" applyBorder="1" applyAlignment="1">
      <alignment horizontal="center" vertical="center"/>
      <protection/>
    </xf>
    <xf numFmtId="0" fontId="3" fillId="33" borderId="19" xfId="46" applyFont="1" applyFill="1" applyBorder="1" applyAlignment="1">
      <alignment horizontal="center" vertical="center"/>
      <protection/>
    </xf>
    <xf numFmtId="49" fontId="4" fillId="0" borderId="28" xfId="46" applyNumberFormat="1" applyFont="1" applyFill="1" applyBorder="1" applyAlignment="1">
      <alignment horizontal="left" vertical="center" wrapText="1"/>
      <protection/>
    </xf>
    <xf numFmtId="49" fontId="4" fillId="0" borderId="29" xfId="46" applyNumberFormat="1" applyFont="1" applyFill="1" applyBorder="1" applyAlignment="1">
      <alignment horizontal="left" vertical="center" wrapText="1"/>
      <protection/>
    </xf>
    <xf numFmtId="0" fontId="3" fillId="0" borderId="14" xfId="46" applyFont="1" applyFill="1" applyBorder="1" applyAlignment="1">
      <alignment horizontal="center" vertical="center" wrapText="1"/>
      <protection/>
    </xf>
    <xf numFmtId="0" fontId="3" fillId="0" borderId="12" xfId="46" applyFont="1" applyFill="1" applyBorder="1" applyAlignment="1">
      <alignment horizontal="center" vertical="center" wrapText="1"/>
      <protection/>
    </xf>
    <xf numFmtId="0" fontId="8" fillId="0" borderId="30" xfId="46" applyFont="1" applyFill="1" applyBorder="1" applyAlignment="1">
      <alignment horizontal="center" vertical="center" wrapText="1"/>
      <protection/>
    </xf>
    <xf numFmtId="0" fontId="3" fillId="0" borderId="14" xfId="46" applyFont="1" applyFill="1" applyBorder="1" applyAlignment="1">
      <alignment horizontal="center" vertical="center"/>
      <protection/>
    </xf>
    <xf numFmtId="0" fontId="3" fillId="0" borderId="16" xfId="46" applyFont="1" applyFill="1" applyBorder="1" applyAlignment="1">
      <alignment horizontal="center" vertical="center" wrapText="1"/>
      <protection/>
    </xf>
    <xf numFmtId="0" fontId="3" fillId="33" borderId="19" xfId="46" applyFont="1" applyFill="1" applyBorder="1" applyAlignment="1">
      <alignment horizontal="center" vertical="center"/>
      <protection/>
    </xf>
    <xf numFmtId="0" fontId="3" fillId="0" borderId="14" xfId="46" applyFont="1" applyFill="1" applyBorder="1" applyAlignment="1">
      <alignment horizontal="left" vertical="center" wrapText="1"/>
      <protection/>
    </xf>
    <xf numFmtId="1" fontId="4" fillId="0" borderId="31" xfId="46" applyNumberFormat="1" applyFont="1" applyFill="1" applyBorder="1" applyAlignment="1">
      <alignment horizontal="center" vertical="center" wrapText="1"/>
      <protection/>
    </xf>
    <xf numFmtId="0" fontId="2" fillId="0" borderId="32" xfId="46" applyBorder="1" applyAlignment="1">
      <alignment horizontal="center" vertical="center" wrapText="1"/>
      <protection/>
    </xf>
    <xf numFmtId="0" fontId="2" fillId="0" borderId="33" xfId="46" applyBorder="1" applyAlignment="1">
      <alignment horizontal="center" vertical="center" wrapText="1"/>
      <protection/>
    </xf>
    <xf numFmtId="165" fontId="3" fillId="0" borderId="31" xfId="46" applyNumberFormat="1" applyFont="1" applyFill="1" applyBorder="1" applyAlignment="1">
      <alignment horizontal="right" vertical="center" wrapText="1"/>
      <protection/>
    </xf>
    <xf numFmtId="0" fontId="2" fillId="0" borderId="32" xfId="46" applyFill="1" applyBorder="1" applyAlignment="1">
      <alignment wrapText="1"/>
      <protection/>
    </xf>
    <xf numFmtId="0" fontId="2" fillId="0" borderId="33" xfId="46" applyFill="1" applyBorder="1" applyAlignment="1">
      <alignment wrapText="1"/>
      <protection/>
    </xf>
    <xf numFmtId="0" fontId="4" fillId="0" borderId="31" xfId="46" applyFont="1" applyFill="1" applyBorder="1" applyAlignment="1">
      <alignment vertical="center" wrapText="1"/>
      <protection/>
    </xf>
    <xf numFmtId="0" fontId="2" fillId="0" borderId="32" xfId="46" applyBorder="1" applyAlignment="1">
      <alignment wrapText="1"/>
      <protection/>
    </xf>
    <xf numFmtId="0" fontId="2" fillId="0" borderId="33" xfId="46" applyBorder="1" applyAlignment="1">
      <alignment wrapText="1"/>
      <protection/>
    </xf>
    <xf numFmtId="0" fontId="3" fillId="33" borderId="34" xfId="46" applyFont="1" applyFill="1" applyBorder="1" applyAlignment="1">
      <alignment horizontal="center" vertical="center"/>
      <protection/>
    </xf>
    <xf numFmtId="0" fontId="3" fillId="33" borderId="25" xfId="46" applyFont="1" applyFill="1" applyBorder="1" applyAlignment="1">
      <alignment horizontal="center" vertical="center"/>
      <protection/>
    </xf>
    <xf numFmtId="1" fontId="4" fillId="0" borderId="32" xfId="46" applyNumberFormat="1" applyFont="1" applyFill="1" applyBorder="1" applyAlignment="1">
      <alignment horizontal="center" vertical="center" wrapText="1"/>
      <protection/>
    </xf>
    <xf numFmtId="1" fontId="4" fillId="0" borderId="33" xfId="46" applyNumberFormat="1" applyFont="1" applyFill="1" applyBorder="1" applyAlignment="1">
      <alignment horizontal="center" vertical="center" wrapText="1"/>
      <protection/>
    </xf>
    <xf numFmtId="168" fontId="4" fillId="0" borderId="31" xfId="46" applyNumberFormat="1" applyFont="1" applyFill="1" applyBorder="1" applyAlignment="1">
      <alignment horizontal="center" vertical="center" wrapText="1"/>
      <protection/>
    </xf>
    <xf numFmtId="168" fontId="4" fillId="0" borderId="32" xfId="46" applyNumberFormat="1" applyFont="1" applyFill="1" applyBorder="1" applyAlignment="1">
      <alignment horizontal="center" vertical="center" wrapText="1"/>
      <protection/>
    </xf>
    <xf numFmtId="168" fontId="4" fillId="0" borderId="35" xfId="46" applyNumberFormat="1" applyFont="1" applyFill="1" applyBorder="1" applyAlignment="1">
      <alignment horizontal="center" vertical="center" wrapText="1"/>
      <protection/>
    </xf>
    <xf numFmtId="0" fontId="3" fillId="33" borderId="36" xfId="46" applyFont="1" applyFill="1" applyBorder="1" applyAlignment="1">
      <alignment horizontal="center" vertical="center"/>
      <protection/>
    </xf>
    <xf numFmtId="0" fontId="3" fillId="33" borderId="37" xfId="46" applyFont="1" applyFill="1" applyBorder="1" applyAlignment="1">
      <alignment horizontal="center" vertical="center"/>
      <protection/>
    </xf>
    <xf numFmtId="0" fontId="3" fillId="0" borderId="12" xfId="46" applyFont="1" applyFill="1" applyBorder="1" applyAlignment="1">
      <alignment horizontal="left" vertical="center" wrapText="1"/>
      <protection/>
    </xf>
    <xf numFmtId="0" fontId="3" fillId="0" borderId="26" xfId="46" applyFont="1" applyFill="1" applyBorder="1" applyAlignment="1">
      <alignment horizontal="left" vertical="center" wrapText="1"/>
      <protection/>
    </xf>
    <xf numFmtId="165" fontId="4" fillId="0" borderId="31" xfId="46" applyNumberFormat="1" applyFont="1" applyFill="1" applyBorder="1" applyAlignment="1">
      <alignment horizontal="center" vertical="center" wrapText="1"/>
      <protection/>
    </xf>
    <xf numFmtId="165" fontId="4" fillId="0" borderId="32" xfId="46" applyNumberFormat="1" applyFont="1" applyFill="1" applyBorder="1" applyAlignment="1">
      <alignment horizontal="center" vertical="center" wrapText="1"/>
      <protection/>
    </xf>
    <xf numFmtId="165" fontId="4" fillId="0" borderId="33" xfId="46" applyNumberFormat="1" applyFont="1" applyFill="1" applyBorder="1" applyAlignment="1">
      <alignment horizontal="center" vertical="center" wrapText="1"/>
      <protection/>
    </xf>
    <xf numFmtId="168" fontId="3" fillId="0" borderId="38" xfId="46" applyNumberFormat="1" applyFont="1" applyFill="1" applyBorder="1" applyAlignment="1">
      <alignment vertical="center" wrapText="1"/>
      <protection/>
    </xf>
    <xf numFmtId="168" fontId="3" fillId="0" borderId="39" xfId="46" applyNumberFormat="1" applyFont="1" applyFill="1" applyBorder="1" applyAlignment="1">
      <alignment vertical="center" wrapText="1"/>
      <protection/>
    </xf>
    <xf numFmtId="168" fontId="3" fillId="0" borderId="40" xfId="46" applyNumberFormat="1" applyFont="1" applyFill="1" applyBorder="1" applyAlignment="1">
      <alignment vertical="center" wrapText="1"/>
      <protection/>
    </xf>
    <xf numFmtId="0" fontId="3" fillId="8" borderId="19" xfId="46" applyFont="1" applyFill="1" applyBorder="1" applyAlignment="1">
      <alignment horizontal="center" vertical="center"/>
      <protection/>
    </xf>
    <xf numFmtId="0" fontId="3" fillId="8" borderId="34" xfId="46" applyFont="1" applyFill="1" applyBorder="1" applyAlignment="1">
      <alignment horizontal="center" vertical="center"/>
      <protection/>
    </xf>
    <xf numFmtId="0" fontId="3" fillId="8" borderId="25" xfId="46" applyFont="1" applyFill="1" applyBorder="1" applyAlignment="1">
      <alignment horizontal="center" vertical="center"/>
      <protection/>
    </xf>
    <xf numFmtId="0" fontId="3" fillId="8" borderId="36" xfId="46" applyFont="1" applyFill="1" applyBorder="1" applyAlignment="1">
      <alignment horizontal="center" vertical="center"/>
      <protection/>
    </xf>
    <xf numFmtId="0" fontId="3" fillId="8" borderId="37" xfId="46" applyFont="1" applyFill="1" applyBorder="1" applyAlignment="1">
      <alignment horizontal="center" vertical="center"/>
      <protection/>
    </xf>
    <xf numFmtId="0" fontId="3" fillId="0" borderId="31" xfId="46" applyFont="1" applyFill="1" applyBorder="1" applyAlignment="1">
      <alignment horizontal="center"/>
      <protection/>
    </xf>
    <xf numFmtId="0" fontId="3" fillId="0" borderId="32" xfId="46" applyFont="1" applyFill="1" applyBorder="1" applyAlignment="1">
      <alignment horizontal="center"/>
      <protection/>
    </xf>
    <xf numFmtId="0" fontId="3" fillId="0" borderId="33" xfId="46" applyFont="1" applyFill="1" applyBorder="1" applyAlignment="1">
      <alignment horizontal="center"/>
      <protection/>
    </xf>
    <xf numFmtId="0" fontId="3" fillId="0" borderId="31" xfId="46" applyFont="1" applyFill="1" applyBorder="1" applyAlignment="1">
      <alignment horizontal="left" indent="1"/>
      <protection/>
    </xf>
    <xf numFmtId="0" fontId="3" fillId="0" borderId="32" xfId="46" applyFont="1" applyFill="1" applyBorder="1" applyAlignment="1">
      <alignment horizontal="left" indent="1"/>
      <protection/>
    </xf>
    <xf numFmtId="0" fontId="3" fillId="0" borderId="33" xfId="46" applyFont="1" applyFill="1" applyBorder="1" applyAlignment="1">
      <alignment horizontal="left" inden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finanční rozvaha" xfId="47"/>
    <cellStyle name="normální_List1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7"/>
  <sheetViews>
    <sheetView zoomScale="85" zoomScaleNormal="85" zoomScalePageLayoutView="0" workbookViewId="0" topLeftCell="A1">
      <pane xSplit="3" ySplit="4" topLeftCell="D16" activePane="bottomRight" state="frozen"/>
      <selection pane="topLeft" activeCell="O2" sqref="O2"/>
      <selection pane="topRight" activeCell="O2" sqref="O2"/>
      <selection pane="bottomLeft" activeCell="O2" sqref="O2"/>
      <selection pane="bottomRight" activeCell="O39" sqref="O39"/>
    </sheetView>
  </sheetViews>
  <sheetFormatPr defaultColWidth="9.33203125" defaultRowHeight="12.75"/>
  <cols>
    <col min="1" max="1" width="4.33203125" style="1" bestFit="1" customWidth="1"/>
    <col min="2" max="2" width="36.83203125" style="5" customWidth="1"/>
    <col min="3" max="3" width="10.66015625" style="5" customWidth="1"/>
    <col min="4" max="4" width="11.16015625" style="5" customWidth="1"/>
    <col min="5" max="8" width="10.83203125" style="5" customWidth="1"/>
    <col min="9" max="9" width="10.83203125" style="6" customWidth="1"/>
    <col min="10" max="11" width="10.83203125" style="5" customWidth="1"/>
    <col min="12" max="12" width="11.83203125" style="5" customWidth="1"/>
    <col min="13" max="14" width="10.83203125" style="5" customWidth="1"/>
    <col min="15" max="16" width="11.83203125" style="5" customWidth="1"/>
    <col min="17" max="17" width="10.66015625" style="7" customWidth="1"/>
    <col min="18" max="18" width="7.16015625" style="7" customWidth="1"/>
    <col min="19" max="19" width="11.83203125" style="7" customWidth="1"/>
    <col min="20" max="16384" width="9.33203125" style="5" customWidth="1"/>
  </cols>
  <sheetData>
    <row r="1" spans="2:4" ht="19.5" thickBot="1">
      <c r="B1" s="2" t="s">
        <v>0</v>
      </c>
      <c r="C1" s="3" t="s">
        <v>1</v>
      </c>
      <c r="D1" s="4">
        <v>1111</v>
      </c>
    </row>
    <row r="2" spans="1:19" ht="18.75">
      <c r="A2" s="8"/>
      <c r="B2" s="9"/>
      <c r="H2" s="7"/>
      <c r="I2" s="10"/>
      <c r="J2" s="7"/>
      <c r="L2" s="11"/>
      <c r="P2" s="12"/>
      <c r="Q2" s="141" t="s">
        <v>2</v>
      </c>
      <c r="R2" s="142"/>
      <c r="S2" s="142"/>
    </row>
    <row r="3" spans="1:19" ht="15.75">
      <c r="A3" s="143" t="s">
        <v>3</v>
      </c>
      <c r="B3" s="144" t="s">
        <v>57</v>
      </c>
      <c r="C3" s="143" t="s">
        <v>4</v>
      </c>
      <c r="D3" s="143" t="s">
        <v>5</v>
      </c>
      <c r="E3" s="146" t="s">
        <v>6</v>
      </c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3" t="s">
        <v>7</v>
      </c>
      <c r="Q3" s="143" t="s">
        <v>8</v>
      </c>
      <c r="R3" s="143"/>
      <c r="S3" s="143"/>
    </row>
    <row r="4" spans="1:19" ht="48" customHeight="1" thickBot="1">
      <c r="A4" s="144"/>
      <c r="B4" s="145"/>
      <c r="C4" s="144"/>
      <c r="D4" s="144"/>
      <c r="E4" s="134" t="s">
        <v>9</v>
      </c>
      <c r="F4" s="134" t="s">
        <v>10</v>
      </c>
      <c r="G4" s="134" t="s">
        <v>11</v>
      </c>
      <c r="H4" s="134" t="s">
        <v>12</v>
      </c>
      <c r="I4" s="135" t="s">
        <v>53</v>
      </c>
      <c r="J4" s="134" t="s">
        <v>13</v>
      </c>
      <c r="K4" s="134" t="s">
        <v>14</v>
      </c>
      <c r="L4" s="136" t="s">
        <v>15</v>
      </c>
      <c r="M4" s="134" t="s">
        <v>16</v>
      </c>
      <c r="N4" s="134" t="s">
        <v>17</v>
      </c>
      <c r="O4" s="136" t="s">
        <v>18</v>
      </c>
      <c r="P4" s="147"/>
      <c r="Q4" s="137" t="s">
        <v>19</v>
      </c>
      <c r="R4" s="138" t="s">
        <v>20</v>
      </c>
      <c r="S4" s="133" t="s">
        <v>21</v>
      </c>
    </row>
    <row r="5" spans="1:19" s="18" customFormat="1" ht="15.75">
      <c r="A5" s="119">
        <v>1</v>
      </c>
      <c r="B5" s="13" t="s">
        <v>22</v>
      </c>
      <c r="C5" s="14"/>
      <c r="D5" s="15">
        <f>L5+O5</f>
        <v>0</v>
      </c>
      <c r="E5" s="127"/>
      <c r="F5" s="127"/>
      <c r="G5" s="127"/>
      <c r="H5" s="127"/>
      <c r="I5" s="127"/>
      <c r="J5" s="127"/>
      <c r="K5" s="127"/>
      <c r="L5" s="128">
        <f>SUM(E5:K5)</f>
        <v>0</v>
      </c>
      <c r="M5" s="127"/>
      <c r="N5" s="127"/>
      <c r="O5" s="128">
        <f>M5+N5</f>
        <v>0</v>
      </c>
      <c r="P5" s="129" t="e">
        <f>O5/E5*100</f>
        <v>#DIV/0!</v>
      </c>
      <c r="Q5" s="130">
        <f>ROUND(((O5+L5)*12*C5)/1000,0)</f>
        <v>0</v>
      </c>
      <c r="R5" s="131" t="s">
        <v>23</v>
      </c>
      <c r="S5" s="132" t="s">
        <v>23</v>
      </c>
    </row>
    <row r="6" spans="1:19" s="18" customFormat="1" ht="15.75">
      <c r="A6" s="120">
        <v>2</v>
      </c>
      <c r="B6" s="19" t="s">
        <v>24</v>
      </c>
      <c r="C6" s="20"/>
      <c r="D6" s="21">
        <f>L6+O6</f>
        <v>0</v>
      </c>
      <c r="E6" s="21"/>
      <c r="F6" s="21"/>
      <c r="G6" s="21"/>
      <c r="H6" s="21"/>
      <c r="I6" s="21"/>
      <c r="J6" s="21"/>
      <c r="K6" s="21"/>
      <c r="L6" s="22">
        <f>SUM(E6:K6)</f>
        <v>0</v>
      </c>
      <c r="M6" s="21"/>
      <c r="N6" s="21"/>
      <c r="O6" s="22">
        <f>M6+N6</f>
        <v>0</v>
      </c>
      <c r="P6" s="118" t="e">
        <f>O6/E6*100</f>
        <v>#DIV/0!</v>
      </c>
      <c r="Q6" s="45">
        <f>ROUND(((O6+L6)*12*C6)/1000,0)</f>
        <v>0</v>
      </c>
      <c r="R6" s="23" t="s">
        <v>23</v>
      </c>
      <c r="S6" s="24" t="s">
        <v>23</v>
      </c>
    </row>
    <row r="7" spans="1:19" s="18" customFormat="1" ht="18" customHeight="1" thickBot="1">
      <c r="A7" s="121">
        <v>3</v>
      </c>
      <c r="B7" s="25" t="s">
        <v>25</v>
      </c>
      <c r="C7" s="26">
        <f>C5+C6</f>
        <v>0</v>
      </c>
      <c r="D7" s="27" t="e">
        <f>L7+O7</f>
        <v>#DIV/0!</v>
      </c>
      <c r="E7" s="27" t="e">
        <f aca="true" t="shared" si="0" ref="E7:K7">($C$5*E5+$C$6*E6)/$C$7</f>
        <v>#DIV/0!</v>
      </c>
      <c r="F7" s="27" t="e">
        <f t="shared" si="0"/>
        <v>#DIV/0!</v>
      </c>
      <c r="G7" s="28" t="e">
        <f t="shared" si="0"/>
        <v>#DIV/0!</v>
      </c>
      <c r="H7" s="28" t="e">
        <f t="shared" si="0"/>
        <v>#DIV/0!</v>
      </c>
      <c r="I7" s="29" t="e">
        <f t="shared" si="0"/>
        <v>#DIV/0!</v>
      </c>
      <c r="J7" s="28" t="e">
        <f t="shared" si="0"/>
        <v>#DIV/0!</v>
      </c>
      <c r="K7" s="28" t="e">
        <f t="shared" si="0"/>
        <v>#DIV/0!</v>
      </c>
      <c r="L7" s="30" t="e">
        <f>SUM(E7:K7)</f>
        <v>#DIV/0!</v>
      </c>
      <c r="M7" s="27" t="e">
        <f>($C$5*M5+$C$6*M6)/$C$7</f>
        <v>#DIV/0!</v>
      </c>
      <c r="N7" s="28" t="e">
        <f>($C$5*N5+$C$6*N6)/$C$7</f>
        <v>#DIV/0!</v>
      </c>
      <c r="O7" s="30" t="e">
        <f>M7+N7</f>
        <v>#DIV/0!</v>
      </c>
      <c r="P7" s="116" t="e">
        <f>O7/E7*100</f>
        <v>#DIV/0!</v>
      </c>
      <c r="Q7" s="117" t="e">
        <f>ROUND(((O7+L7)*12*C7)/1000,0)</f>
        <v>#DIV/0!</v>
      </c>
      <c r="R7" s="122"/>
      <c r="S7" s="115" t="e">
        <f>SUM(Q7:R7)</f>
        <v>#DIV/0!</v>
      </c>
    </row>
    <row r="8" spans="2:19" ht="8.25" customHeight="1" thickBot="1">
      <c r="B8" s="31"/>
      <c r="D8" s="32"/>
      <c r="E8" s="32"/>
      <c r="F8" s="32"/>
      <c r="G8" s="32"/>
      <c r="H8" s="32"/>
      <c r="P8" s="33"/>
      <c r="Q8" s="34"/>
      <c r="R8" s="34"/>
      <c r="S8" s="5"/>
    </row>
    <row r="9" spans="1:19" s="18" customFormat="1" ht="15.75">
      <c r="A9" s="35">
        <v>4</v>
      </c>
      <c r="B9" s="36" t="s">
        <v>26</v>
      </c>
      <c r="C9" s="37"/>
      <c r="D9" s="38">
        <f>L9+O9</f>
        <v>0</v>
      </c>
      <c r="E9" s="39">
        <f>E5</f>
        <v>0</v>
      </c>
      <c r="F9" s="39">
        <f aca="true" t="shared" si="1" ref="F9:N9">F5</f>
        <v>0</v>
      </c>
      <c r="G9" s="39">
        <f t="shared" si="1"/>
        <v>0</v>
      </c>
      <c r="H9" s="39">
        <f t="shared" si="1"/>
        <v>0</v>
      </c>
      <c r="I9" s="39">
        <f t="shared" si="1"/>
        <v>0</v>
      </c>
      <c r="J9" s="39">
        <f t="shared" si="1"/>
        <v>0</v>
      </c>
      <c r="K9" s="39">
        <f t="shared" si="1"/>
        <v>0</v>
      </c>
      <c r="L9" s="16">
        <f>SUM(E9:K9)</f>
        <v>0</v>
      </c>
      <c r="M9" s="39">
        <f t="shared" si="1"/>
        <v>0</v>
      </c>
      <c r="N9" s="39">
        <f t="shared" si="1"/>
        <v>0</v>
      </c>
      <c r="O9" s="16">
        <f>M9+N9</f>
        <v>0</v>
      </c>
      <c r="P9" s="17" t="s">
        <v>23</v>
      </c>
      <c r="Q9" s="40">
        <f>ROUND(((O9+L9)*12*C9)/1000,0)</f>
        <v>0</v>
      </c>
      <c r="R9" s="41"/>
      <c r="S9" s="42">
        <f>SUM(Q9:R9)</f>
        <v>0</v>
      </c>
    </row>
    <row r="10" spans="1:19" s="18" customFormat="1" ht="15.75" customHeight="1">
      <c r="A10" s="148">
        <v>5</v>
      </c>
      <c r="B10" s="149" t="s">
        <v>27</v>
      </c>
      <c r="C10" s="44" t="s">
        <v>28</v>
      </c>
      <c r="D10" s="150"/>
      <c r="E10" s="151"/>
      <c r="F10" s="151"/>
      <c r="G10" s="151"/>
      <c r="H10" s="151"/>
      <c r="I10" s="151"/>
      <c r="J10" s="151"/>
      <c r="K10" s="151"/>
      <c r="L10" s="152"/>
      <c r="M10" s="45">
        <f>O9/100*80</f>
        <v>0</v>
      </c>
      <c r="N10" s="46" t="s">
        <v>23</v>
      </c>
      <c r="O10" s="47" t="s">
        <v>23</v>
      </c>
      <c r="P10" s="46" t="s">
        <v>23</v>
      </c>
      <c r="Q10" s="45">
        <f>M10*C9*12/1000</f>
        <v>0</v>
      </c>
      <c r="R10" s="47" t="s">
        <v>23</v>
      </c>
      <c r="S10" s="48">
        <f>SUM(Q10:R10)</f>
        <v>0</v>
      </c>
    </row>
    <row r="11" spans="1:20" s="18" customFormat="1" ht="16.5" customHeight="1">
      <c r="A11" s="148"/>
      <c r="B11" s="149"/>
      <c r="C11" s="44" t="s">
        <v>29</v>
      </c>
      <c r="D11" s="150"/>
      <c r="E11" s="151"/>
      <c r="F11" s="151"/>
      <c r="G11" s="151"/>
      <c r="H11" s="151"/>
      <c r="I11" s="151"/>
      <c r="J11" s="151"/>
      <c r="K11" s="151"/>
      <c r="L11" s="151"/>
      <c r="M11" s="152"/>
      <c r="N11" s="45">
        <f>O9/100*20</f>
        <v>0</v>
      </c>
      <c r="O11" s="47" t="s">
        <v>23</v>
      </c>
      <c r="P11" s="46" t="s">
        <v>23</v>
      </c>
      <c r="Q11" s="45">
        <f>N11*C9*12/1000</f>
        <v>0</v>
      </c>
      <c r="R11" s="47" t="s">
        <v>23</v>
      </c>
      <c r="S11" s="48">
        <f>SUM(Q11:R11)</f>
        <v>0</v>
      </c>
      <c r="T11" s="49"/>
    </row>
    <row r="12" spans="1:21" s="18" customFormat="1" ht="31.5">
      <c r="A12" s="140">
        <v>6</v>
      </c>
      <c r="B12" s="51" t="s">
        <v>30</v>
      </c>
      <c r="C12" s="52"/>
      <c r="D12" s="153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5"/>
      <c r="Q12" s="53"/>
      <c r="R12" s="53"/>
      <c r="S12" s="54">
        <f>SUM(Q12:R12)</f>
        <v>0</v>
      </c>
      <c r="U12" s="55"/>
    </row>
    <row r="13" spans="1:20" ht="15.75">
      <c r="A13" s="56">
        <v>7</v>
      </c>
      <c r="B13" s="156" t="s">
        <v>31</v>
      </c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8"/>
      <c r="Q13" s="57"/>
      <c r="R13" s="58" t="s">
        <v>32</v>
      </c>
      <c r="S13" s="59"/>
      <c r="T13" s="60"/>
    </row>
    <row r="14" spans="1:19" s="18" customFormat="1" ht="19.5" customHeight="1">
      <c r="A14" s="140">
        <v>8</v>
      </c>
      <c r="B14" s="61" t="s">
        <v>51</v>
      </c>
      <c r="C14" s="62">
        <f>C12-C9</f>
        <v>0</v>
      </c>
      <c r="D14" s="45" t="e">
        <f>O14</f>
        <v>#DIV/0!</v>
      </c>
      <c r="E14" s="63"/>
      <c r="F14" s="63"/>
      <c r="G14" s="63"/>
      <c r="H14" s="63"/>
      <c r="I14" s="64"/>
      <c r="J14" s="63"/>
      <c r="K14" s="63"/>
      <c r="L14" s="63"/>
      <c r="M14" s="63"/>
      <c r="N14" s="63"/>
      <c r="O14" s="45" t="e">
        <f>(Q14+Q13)/12/C9*1000</f>
        <v>#DIV/0!</v>
      </c>
      <c r="P14" s="45"/>
      <c r="Q14" s="45">
        <f>Q12-Q9</f>
        <v>0</v>
      </c>
      <c r="R14" s="45">
        <f>R12-R9</f>
        <v>0</v>
      </c>
      <c r="S14" s="65"/>
    </row>
    <row r="15" spans="1:21" s="18" customFormat="1" ht="31.5">
      <c r="A15" s="140">
        <v>9</v>
      </c>
      <c r="B15" s="43" t="s">
        <v>33</v>
      </c>
      <c r="C15" s="62">
        <f>C9</f>
        <v>0</v>
      </c>
      <c r="D15" s="45" t="e">
        <f aca="true" t="shared" si="2" ref="D15:K15">D9+D14</f>
        <v>#DIV/0!</v>
      </c>
      <c r="E15" s="45">
        <f>E9+E14</f>
        <v>0</v>
      </c>
      <c r="F15" s="45">
        <f>F9+F14</f>
        <v>0</v>
      </c>
      <c r="G15" s="45">
        <f t="shared" si="2"/>
        <v>0</v>
      </c>
      <c r="H15" s="45">
        <f t="shared" si="2"/>
        <v>0</v>
      </c>
      <c r="I15" s="66">
        <f t="shared" si="2"/>
        <v>0</v>
      </c>
      <c r="J15" s="45">
        <f t="shared" si="2"/>
        <v>0</v>
      </c>
      <c r="K15" s="45">
        <f t="shared" si="2"/>
        <v>0</v>
      </c>
      <c r="L15" s="67">
        <f>SUM(E15:K15)</f>
        <v>0</v>
      </c>
      <c r="M15" s="45">
        <f>M9</f>
        <v>0</v>
      </c>
      <c r="N15" s="45" t="e">
        <f>O15-M15</f>
        <v>#DIV/0!</v>
      </c>
      <c r="O15" s="67" t="e">
        <f>O9+O14</f>
        <v>#DIV/0!</v>
      </c>
      <c r="P15" s="68" t="e">
        <f>O15/E15*100</f>
        <v>#DIV/0!</v>
      </c>
      <c r="Q15" s="45" t="e">
        <f>C15*D15*12/1000</f>
        <v>#DIV/0!</v>
      </c>
      <c r="R15" s="45">
        <f>R14</f>
        <v>0</v>
      </c>
      <c r="S15" s="48" t="e">
        <f>SUM(Q15:R15)</f>
        <v>#DIV/0!</v>
      </c>
      <c r="U15" s="55"/>
    </row>
    <row r="16" spans="1:21" s="18" customFormat="1" ht="15.75">
      <c r="A16" s="159">
        <v>10</v>
      </c>
      <c r="B16" s="61" t="s">
        <v>34</v>
      </c>
      <c r="C16" s="150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2"/>
      <c r="O16" s="45" t="e">
        <f>O15-O5</f>
        <v>#DIV/0!</v>
      </c>
      <c r="P16" s="163"/>
      <c r="Q16" s="164"/>
      <c r="R16" s="164"/>
      <c r="S16" s="165"/>
      <c r="U16" s="55"/>
    </row>
    <row r="17" spans="1:21" s="18" customFormat="1" ht="15.75">
      <c r="A17" s="160"/>
      <c r="B17" s="61" t="s">
        <v>35</v>
      </c>
      <c r="C17" s="150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2"/>
      <c r="O17" s="69" t="e">
        <f>O16/O5*100</f>
        <v>#DIV/0!</v>
      </c>
      <c r="P17" s="46" t="s">
        <v>23</v>
      </c>
      <c r="Q17" s="46" t="s">
        <v>23</v>
      </c>
      <c r="R17" s="46" t="s">
        <v>23</v>
      </c>
      <c r="S17" s="70" t="s">
        <v>23</v>
      </c>
      <c r="U17" s="55"/>
    </row>
    <row r="18" spans="1:21" s="18" customFormat="1" ht="15.75">
      <c r="A18" s="159">
        <v>11</v>
      </c>
      <c r="B18" s="168" t="s">
        <v>27</v>
      </c>
      <c r="C18" s="71" t="s">
        <v>28</v>
      </c>
      <c r="D18" s="150"/>
      <c r="E18" s="161"/>
      <c r="F18" s="161"/>
      <c r="G18" s="161"/>
      <c r="H18" s="161"/>
      <c r="I18" s="161"/>
      <c r="J18" s="161"/>
      <c r="K18" s="161"/>
      <c r="L18" s="162"/>
      <c r="M18" s="72" t="e">
        <f>O15/100*80</f>
        <v>#DIV/0!</v>
      </c>
      <c r="N18" s="46" t="s">
        <v>23</v>
      </c>
      <c r="O18" s="46" t="s">
        <v>23</v>
      </c>
      <c r="P18" s="46" t="s">
        <v>23</v>
      </c>
      <c r="Q18" s="72" t="e">
        <f>C15*M18*12/1000</f>
        <v>#DIV/0!</v>
      </c>
      <c r="R18" s="46" t="s">
        <v>23</v>
      </c>
      <c r="S18" s="70" t="s">
        <v>23</v>
      </c>
      <c r="U18" s="55"/>
    </row>
    <row r="19" spans="1:21" s="18" customFormat="1" ht="15.75">
      <c r="A19" s="166"/>
      <c r="B19" s="169"/>
      <c r="C19" s="71" t="s">
        <v>29</v>
      </c>
      <c r="D19" s="170"/>
      <c r="E19" s="171"/>
      <c r="F19" s="171"/>
      <c r="G19" s="171"/>
      <c r="H19" s="171"/>
      <c r="I19" s="171"/>
      <c r="J19" s="171"/>
      <c r="K19" s="171"/>
      <c r="L19" s="171"/>
      <c r="M19" s="172"/>
      <c r="N19" s="72" t="e">
        <f>O15/100*20</f>
        <v>#DIV/0!</v>
      </c>
      <c r="O19" s="46" t="s">
        <v>23</v>
      </c>
      <c r="P19" s="46" t="s">
        <v>23</v>
      </c>
      <c r="Q19" s="73" t="e">
        <f>C15*N19*12/1000</f>
        <v>#DIV/0!</v>
      </c>
      <c r="R19" s="46" t="s">
        <v>23</v>
      </c>
      <c r="S19" s="70" t="s">
        <v>23</v>
      </c>
      <c r="U19" s="55"/>
    </row>
    <row r="20" spans="1:21" s="76" customFormat="1" ht="16.5" thickBot="1">
      <c r="A20" s="167"/>
      <c r="B20" s="25" t="s">
        <v>36</v>
      </c>
      <c r="C20" s="74" t="e">
        <f aca="true" t="shared" si="3" ref="C20:O20">C15/C5*100</f>
        <v>#DIV/0!</v>
      </c>
      <c r="D20" s="74" t="e">
        <f t="shared" si="3"/>
        <v>#DIV/0!</v>
      </c>
      <c r="E20" s="74" t="e">
        <f t="shared" si="3"/>
        <v>#DIV/0!</v>
      </c>
      <c r="F20" s="74" t="e">
        <f t="shared" si="3"/>
        <v>#DIV/0!</v>
      </c>
      <c r="G20" s="74" t="e">
        <f t="shared" si="3"/>
        <v>#DIV/0!</v>
      </c>
      <c r="H20" s="74" t="e">
        <f t="shared" si="3"/>
        <v>#DIV/0!</v>
      </c>
      <c r="I20" s="74" t="e">
        <f t="shared" si="3"/>
        <v>#DIV/0!</v>
      </c>
      <c r="J20" s="74" t="e">
        <f t="shared" si="3"/>
        <v>#DIV/0!</v>
      </c>
      <c r="K20" s="74" t="e">
        <f t="shared" si="3"/>
        <v>#DIV/0!</v>
      </c>
      <c r="L20" s="75" t="e">
        <f t="shared" si="3"/>
        <v>#DIV/0!</v>
      </c>
      <c r="M20" s="74" t="e">
        <f t="shared" si="3"/>
        <v>#DIV/0!</v>
      </c>
      <c r="N20" s="74" t="e">
        <f t="shared" si="3"/>
        <v>#DIV/0!</v>
      </c>
      <c r="O20" s="75" t="e">
        <f t="shared" si="3"/>
        <v>#DIV/0!</v>
      </c>
      <c r="P20" s="173"/>
      <c r="Q20" s="174"/>
      <c r="R20" s="174"/>
      <c r="S20" s="175"/>
      <c r="U20" s="77"/>
    </row>
    <row r="21" spans="1:19" ht="16.5" thickBot="1">
      <c r="A21" s="78"/>
      <c r="B21" s="79"/>
      <c r="C21" s="80"/>
      <c r="D21" s="79"/>
      <c r="E21" s="79"/>
      <c r="F21" s="79"/>
      <c r="G21" s="79"/>
      <c r="H21" s="79"/>
      <c r="I21" s="81"/>
      <c r="J21" s="79"/>
      <c r="K21" s="79"/>
      <c r="L21" s="79"/>
      <c r="M21" s="79"/>
      <c r="N21" s="79"/>
      <c r="O21" s="79"/>
      <c r="P21" s="79"/>
      <c r="Q21" s="91" t="e">
        <f>Q18+Q19</f>
        <v>#DIV/0!</v>
      </c>
      <c r="R21" s="82"/>
      <c r="S21" s="83"/>
    </row>
    <row r="22" spans="1:19" s="18" customFormat="1" ht="15.75">
      <c r="A22" s="84">
        <v>12</v>
      </c>
      <c r="B22" s="36" t="s">
        <v>37</v>
      </c>
      <c r="C22" s="85"/>
      <c r="D22" s="38">
        <f>L22+O22</f>
        <v>0</v>
      </c>
      <c r="E22" s="39">
        <f>E6</f>
        <v>0</v>
      </c>
      <c r="F22" s="39">
        <f aca="true" t="shared" si="4" ref="F22:N22">F6</f>
        <v>0</v>
      </c>
      <c r="G22" s="39">
        <f t="shared" si="4"/>
        <v>0</v>
      </c>
      <c r="H22" s="39">
        <f t="shared" si="4"/>
        <v>0</v>
      </c>
      <c r="I22" s="39">
        <f t="shared" si="4"/>
        <v>0</v>
      </c>
      <c r="J22" s="39">
        <f t="shared" si="4"/>
        <v>0</v>
      </c>
      <c r="K22" s="39">
        <f t="shared" si="4"/>
        <v>0</v>
      </c>
      <c r="L22" s="16">
        <f>SUM(E22:K22)</f>
        <v>0</v>
      </c>
      <c r="M22" s="39">
        <f t="shared" si="4"/>
        <v>0</v>
      </c>
      <c r="N22" s="39">
        <f t="shared" si="4"/>
        <v>0</v>
      </c>
      <c r="O22" s="16">
        <f>M22+N22</f>
        <v>0</v>
      </c>
      <c r="P22" s="17" t="s">
        <v>23</v>
      </c>
      <c r="Q22" s="40">
        <f>ROUND(((O22+L22)*12*C22)/1000,0)</f>
        <v>0</v>
      </c>
      <c r="R22" s="86"/>
      <c r="S22" s="42">
        <f>SUM(Q22:R22)</f>
        <v>0</v>
      </c>
    </row>
    <row r="23" spans="1:19" s="18" customFormat="1" ht="15.75" customHeight="1">
      <c r="A23" s="176">
        <v>13</v>
      </c>
      <c r="B23" s="149" t="s">
        <v>27</v>
      </c>
      <c r="C23" s="44" t="s">
        <v>28</v>
      </c>
      <c r="D23" s="150"/>
      <c r="E23" s="151"/>
      <c r="F23" s="151"/>
      <c r="G23" s="151"/>
      <c r="H23" s="151"/>
      <c r="I23" s="151"/>
      <c r="J23" s="151"/>
      <c r="K23" s="151"/>
      <c r="L23" s="152"/>
      <c r="M23" s="45">
        <f>O22/100*80</f>
        <v>0</v>
      </c>
      <c r="N23" s="46" t="s">
        <v>23</v>
      </c>
      <c r="O23" s="47" t="s">
        <v>23</v>
      </c>
      <c r="P23" s="46" t="s">
        <v>23</v>
      </c>
      <c r="Q23" s="45">
        <f>M23*C22*12/1000</f>
        <v>0</v>
      </c>
      <c r="R23" s="47" t="s">
        <v>23</v>
      </c>
      <c r="S23" s="48">
        <f>SUM(Q23:R23)</f>
        <v>0</v>
      </c>
    </row>
    <row r="24" spans="1:20" s="18" customFormat="1" ht="16.5" customHeight="1">
      <c r="A24" s="176"/>
      <c r="B24" s="149"/>
      <c r="C24" s="44" t="s">
        <v>29</v>
      </c>
      <c r="D24" s="150"/>
      <c r="E24" s="151"/>
      <c r="F24" s="151"/>
      <c r="G24" s="151"/>
      <c r="H24" s="151"/>
      <c r="I24" s="151"/>
      <c r="J24" s="151"/>
      <c r="K24" s="151"/>
      <c r="L24" s="151"/>
      <c r="M24" s="152"/>
      <c r="N24" s="45">
        <f>O22/100*20</f>
        <v>0</v>
      </c>
      <c r="O24" s="47" t="s">
        <v>23</v>
      </c>
      <c r="P24" s="46" t="s">
        <v>23</v>
      </c>
      <c r="Q24" s="45">
        <f>N24*C22*12/1000</f>
        <v>0</v>
      </c>
      <c r="R24" s="47" t="s">
        <v>23</v>
      </c>
      <c r="S24" s="48">
        <f>SUM(Q24:R24)</f>
        <v>0</v>
      </c>
      <c r="T24" s="49"/>
    </row>
    <row r="25" spans="1:21" s="18" customFormat="1" ht="31.5">
      <c r="A25" s="139">
        <v>14</v>
      </c>
      <c r="B25" s="51" t="s">
        <v>30</v>
      </c>
      <c r="C25" s="88"/>
      <c r="D25" s="153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5"/>
      <c r="Q25" s="89"/>
      <c r="R25" s="89"/>
      <c r="S25" s="54">
        <f>SUM(Q25:R25)</f>
        <v>0</v>
      </c>
      <c r="U25" s="55"/>
    </row>
    <row r="26" spans="1:20" ht="15.75">
      <c r="A26" s="90">
        <v>15</v>
      </c>
      <c r="B26" s="156" t="s">
        <v>31</v>
      </c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8"/>
      <c r="Q26" s="57"/>
      <c r="R26" s="58" t="s">
        <v>32</v>
      </c>
      <c r="S26" s="59"/>
      <c r="T26" s="60"/>
    </row>
    <row r="27" spans="1:19" s="18" customFormat="1" ht="15.75">
      <c r="A27" s="139">
        <v>16</v>
      </c>
      <c r="B27" s="61" t="s">
        <v>52</v>
      </c>
      <c r="C27" s="62">
        <f>C25-C22</f>
        <v>0</v>
      </c>
      <c r="D27" s="45" t="e">
        <f>O27</f>
        <v>#DIV/0!</v>
      </c>
      <c r="E27" s="63"/>
      <c r="F27" s="63"/>
      <c r="G27" s="63"/>
      <c r="H27" s="63"/>
      <c r="I27" s="64"/>
      <c r="J27" s="63"/>
      <c r="K27" s="63"/>
      <c r="L27" s="63"/>
      <c r="M27" s="63"/>
      <c r="N27" s="63"/>
      <c r="O27" s="45" t="e">
        <f>(Q27+Q26)/12/C22*1000</f>
        <v>#DIV/0!</v>
      </c>
      <c r="P27" s="45"/>
      <c r="Q27" s="45">
        <f>Q25-Q22</f>
        <v>0</v>
      </c>
      <c r="R27" s="45">
        <f>R25-R22</f>
        <v>0</v>
      </c>
      <c r="S27" s="65"/>
    </row>
    <row r="28" spans="1:21" s="18" customFormat="1" ht="31.5">
      <c r="A28" s="139">
        <v>17</v>
      </c>
      <c r="B28" s="43" t="s">
        <v>33</v>
      </c>
      <c r="C28" s="62">
        <f>C22</f>
        <v>0</v>
      </c>
      <c r="D28" s="45" t="e">
        <f aca="true" t="shared" si="5" ref="D28:K28">D22+D27</f>
        <v>#DIV/0!</v>
      </c>
      <c r="E28" s="45">
        <f t="shared" si="5"/>
        <v>0</v>
      </c>
      <c r="F28" s="45">
        <f t="shared" si="5"/>
        <v>0</v>
      </c>
      <c r="G28" s="45">
        <f t="shared" si="5"/>
        <v>0</v>
      </c>
      <c r="H28" s="45">
        <f t="shared" si="5"/>
        <v>0</v>
      </c>
      <c r="I28" s="66">
        <f t="shared" si="5"/>
        <v>0</v>
      </c>
      <c r="J28" s="45">
        <f t="shared" si="5"/>
        <v>0</v>
      </c>
      <c r="K28" s="45">
        <f t="shared" si="5"/>
        <v>0</v>
      </c>
      <c r="L28" s="67">
        <f>SUM(E28:K28)</f>
        <v>0</v>
      </c>
      <c r="M28" s="45">
        <f>M22</f>
        <v>0</v>
      </c>
      <c r="N28" s="45" t="e">
        <f>O28-M28</f>
        <v>#DIV/0!</v>
      </c>
      <c r="O28" s="67" t="e">
        <f>O22+O27</f>
        <v>#DIV/0!</v>
      </c>
      <c r="P28" s="68" t="e">
        <f>O28/E28*100</f>
        <v>#DIV/0!</v>
      </c>
      <c r="Q28" s="45" t="e">
        <f>C28*D28*12/1000</f>
        <v>#DIV/0!</v>
      </c>
      <c r="R28" s="45">
        <f>R27</f>
        <v>0</v>
      </c>
      <c r="S28" s="48" t="e">
        <f>SUM(Q28:R28)</f>
        <v>#DIV/0!</v>
      </c>
      <c r="U28" s="55"/>
    </row>
    <row r="29" spans="1:21" s="18" customFormat="1" ht="15.75">
      <c r="A29" s="177">
        <v>18</v>
      </c>
      <c r="B29" s="61" t="s">
        <v>34</v>
      </c>
      <c r="C29" s="150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2"/>
      <c r="O29" s="45" t="e">
        <f>O28-O6</f>
        <v>#DIV/0!</v>
      </c>
      <c r="P29" s="163"/>
      <c r="Q29" s="164"/>
      <c r="R29" s="164"/>
      <c r="S29" s="165"/>
      <c r="U29" s="55"/>
    </row>
    <row r="30" spans="1:21" s="18" customFormat="1" ht="15.75">
      <c r="A30" s="178"/>
      <c r="B30" s="61" t="s">
        <v>35</v>
      </c>
      <c r="C30" s="150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2"/>
      <c r="O30" s="69" t="e">
        <f>O29/O6*100</f>
        <v>#DIV/0!</v>
      </c>
      <c r="P30" s="46" t="s">
        <v>23</v>
      </c>
      <c r="Q30" s="46" t="s">
        <v>23</v>
      </c>
      <c r="R30" s="46" t="s">
        <v>23</v>
      </c>
      <c r="S30" s="70" t="s">
        <v>23</v>
      </c>
      <c r="U30" s="55"/>
    </row>
    <row r="31" spans="1:21" s="18" customFormat="1" ht="15.75">
      <c r="A31" s="177">
        <v>19</v>
      </c>
      <c r="B31" s="168" t="s">
        <v>27</v>
      </c>
      <c r="C31" s="71" t="s">
        <v>28</v>
      </c>
      <c r="D31" s="150"/>
      <c r="E31" s="161"/>
      <c r="F31" s="161"/>
      <c r="G31" s="161"/>
      <c r="H31" s="161"/>
      <c r="I31" s="161"/>
      <c r="J31" s="161"/>
      <c r="K31" s="161"/>
      <c r="L31" s="162"/>
      <c r="M31" s="72" t="e">
        <f>O28/100*80</f>
        <v>#DIV/0!</v>
      </c>
      <c r="N31" s="46" t="s">
        <v>23</v>
      </c>
      <c r="O31" s="46" t="s">
        <v>23</v>
      </c>
      <c r="P31" s="46" t="s">
        <v>23</v>
      </c>
      <c r="Q31" s="72" t="e">
        <f>C28*M31*12/1000</f>
        <v>#DIV/0!</v>
      </c>
      <c r="R31" s="46" t="s">
        <v>23</v>
      </c>
      <c r="S31" s="70" t="s">
        <v>23</v>
      </c>
      <c r="U31" s="55"/>
    </row>
    <row r="32" spans="1:21" s="18" customFormat="1" ht="15.75">
      <c r="A32" s="179"/>
      <c r="B32" s="169"/>
      <c r="C32" s="71" t="s">
        <v>29</v>
      </c>
      <c r="D32" s="170"/>
      <c r="E32" s="171"/>
      <c r="F32" s="171"/>
      <c r="G32" s="171"/>
      <c r="H32" s="171"/>
      <c r="I32" s="171"/>
      <c r="J32" s="171"/>
      <c r="K32" s="171"/>
      <c r="L32" s="171"/>
      <c r="M32" s="172"/>
      <c r="N32" s="72" t="e">
        <f>O28/100*20</f>
        <v>#DIV/0!</v>
      </c>
      <c r="O32" s="46" t="s">
        <v>23</v>
      </c>
      <c r="P32" s="46" t="s">
        <v>23</v>
      </c>
      <c r="Q32" s="73" t="e">
        <f>C28*N32*12/1000</f>
        <v>#DIV/0!</v>
      </c>
      <c r="R32" s="46" t="s">
        <v>23</v>
      </c>
      <c r="S32" s="70" t="s">
        <v>23</v>
      </c>
      <c r="U32" s="55"/>
    </row>
    <row r="33" spans="1:21" s="76" customFormat="1" ht="16.5" thickBot="1">
      <c r="A33" s="180"/>
      <c r="B33" s="25" t="s">
        <v>36</v>
      </c>
      <c r="C33" s="74" t="e">
        <f aca="true" t="shared" si="6" ref="C33:O33">C28/C6*100</f>
        <v>#DIV/0!</v>
      </c>
      <c r="D33" s="74" t="e">
        <f t="shared" si="6"/>
        <v>#DIV/0!</v>
      </c>
      <c r="E33" s="74" t="e">
        <f t="shared" si="6"/>
        <v>#DIV/0!</v>
      </c>
      <c r="F33" s="74" t="e">
        <f t="shared" si="6"/>
        <v>#DIV/0!</v>
      </c>
      <c r="G33" s="74" t="e">
        <f t="shared" si="6"/>
        <v>#DIV/0!</v>
      </c>
      <c r="H33" s="74" t="e">
        <f t="shared" si="6"/>
        <v>#DIV/0!</v>
      </c>
      <c r="I33" s="74" t="e">
        <f t="shared" si="6"/>
        <v>#DIV/0!</v>
      </c>
      <c r="J33" s="74" t="e">
        <f t="shared" si="6"/>
        <v>#DIV/0!</v>
      </c>
      <c r="K33" s="74" t="e">
        <f t="shared" si="6"/>
        <v>#DIV/0!</v>
      </c>
      <c r="L33" s="75" t="e">
        <f t="shared" si="6"/>
        <v>#DIV/0!</v>
      </c>
      <c r="M33" s="74" t="e">
        <f t="shared" si="6"/>
        <v>#DIV/0!</v>
      </c>
      <c r="N33" s="74" t="e">
        <f t="shared" si="6"/>
        <v>#DIV/0!</v>
      </c>
      <c r="O33" s="75" t="e">
        <f t="shared" si="6"/>
        <v>#DIV/0!</v>
      </c>
      <c r="P33" s="173"/>
      <c r="Q33" s="174"/>
      <c r="R33" s="174"/>
      <c r="S33" s="175"/>
      <c r="U33" s="77"/>
    </row>
    <row r="34" spans="1:19" ht="15.75">
      <c r="A34" s="78"/>
      <c r="B34" s="79"/>
      <c r="C34" s="80"/>
      <c r="D34" s="79"/>
      <c r="E34" s="79"/>
      <c r="F34" s="79"/>
      <c r="G34" s="79"/>
      <c r="H34" s="79"/>
      <c r="I34" s="81"/>
      <c r="J34" s="79"/>
      <c r="K34" s="79"/>
      <c r="L34" s="79"/>
      <c r="M34" s="79"/>
      <c r="N34" s="79"/>
      <c r="O34" s="79"/>
      <c r="P34" s="79"/>
      <c r="Q34" s="91" t="e">
        <f>Q31+Q32</f>
        <v>#DIV/0!</v>
      </c>
      <c r="R34" s="82"/>
      <c r="S34" s="83"/>
    </row>
    <row r="35" spans="2:19" ht="15.75">
      <c r="B35" s="92" t="s">
        <v>38</v>
      </c>
      <c r="G35" s="181" t="s">
        <v>40</v>
      </c>
      <c r="H35" s="182"/>
      <c r="I35" s="183"/>
      <c r="J35" s="94" t="s">
        <v>41</v>
      </c>
      <c r="K35" s="94" t="s">
        <v>42</v>
      </c>
      <c r="L35" s="94" t="s">
        <v>43</v>
      </c>
      <c r="M35" s="7"/>
      <c r="P35" s="7"/>
      <c r="S35" s="5"/>
    </row>
    <row r="36" spans="2:19" ht="15.75">
      <c r="B36" s="93" t="s">
        <v>39</v>
      </c>
      <c r="G36" s="184" t="s">
        <v>45</v>
      </c>
      <c r="H36" s="185"/>
      <c r="I36" s="186"/>
      <c r="J36" s="96"/>
      <c r="K36" s="97"/>
      <c r="L36" s="98">
        <f>K36-J36</f>
        <v>0</v>
      </c>
      <c r="M36" s="7"/>
      <c r="N36" s="7"/>
      <c r="O36" s="5" t="s">
        <v>54</v>
      </c>
      <c r="Q36" s="5"/>
      <c r="R36" s="5"/>
      <c r="S36" s="5"/>
    </row>
    <row r="37" spans="2:19" ht="15.75" customHeight="1">
      <c r="B37" s="95" t="s">
        <v>44</v>
      </c>
      <c r="G37" s="184" t="s">
        <v>47</v>
      </c>
      <c r="H37" s="185"/>
      <c r="I37" s="186"/>
      <c r="J37" s="96">
        <v>1</v>
      </c>
      <c r="K37" s="97">
        <v>1</v>
      </c>
      <c r="L37" s="98">
        <f>K37-J37</f>
        <v>0</v>
      </c>
      <c r="M37" s="7"/>
      <c r="N37" s="7"/>
      <c r="O37" s="5" t="s">
        <v>58</v>
      </c>
      <c r="Q37" s="5"/>
      <c r="R37" s="5"/>
      <c r="S37" s="5"/>
    </row>
    <row r="38" spans="2:19" ht="15.75" customHeight="1">
      <c r="B38" s="51" t="s">
        <v>46</v>
      </c>
      <c r="G38" s="184" t="s">
        <v>48</v>
      </c>
      <c r="H38" s="185"/>
      <c r="I38" s="186"/>
      <c r="J38" s="96">
        <v>1</v>
      </c>
      <c r="K38" s="97">
        <v>1</v>
      </c>
      <c r="L38" s="98">
        <f>K38-J38</f>
        <v>0</v>
      </c>
      <c r="M38" s="7"/>
      <c r="N38" s="7"/>
      <c r="O38" s="5" t="s">
        <v>59</v>
      </c>
      <c r="Q38" s="5"/>
      <c r="R38" s="5"/>
      <c r="S38" s="5"/>
    </row>
    <row r="39" spans="2:19" ht="15.75">
      <c r="B39" s="1"/>
      <c r="C39" s="1"/>
      <c r="G39" s="184" t="s">
        <v>49</v>
      </c>
      <c r="H39" s="185"/>
      <c r="I39" s="186"/>
      <c r="J39" s="96"/>
      <c r="K39" s="97"/>
      <c r="L39" s="98">
        <f>K39-J39</f>
        <v>0</v>
      </c>
      <c r="M39" s="7"/>
      <c r="N39" s="7"/>
      <c r="O39" s="7"/>
      <c r="Q39" s="5"/>
      <c r="R39" s="5"/>
      <c r="S39" s="5"/>
    </row>
    <row r="40" spans="7:19" ht="15.75">
      <c r="G40" s="184" t="s">
        <v>50</v>
      </c>
      <c r="H40" s="185"/>
      <c r="I40" s="186"/>
      <c r="J40" s="96"/>
      <c r="K40" s="97"/>
      <c r="L40" s="98">
        <f>K40-J40</f>
        <v>0</v>
      </c>
      <c r="M40" s="7"/>
      <c r="N40" s="7"/>
      <c r="O40" s="7"/>
      <c r="Q40" s="5"/>
      <c r="R40" s="5"/>
      <c r="S40" s="5"/>
    </row>
    <row r="41" spans="2:19" ht="15.75">
      <c r="B41" s="1"/>
      <c r="F41" s="102"/>
      <c r="G41" s="103"/>
      <c r="H41" s="104"/>
      <c r="N41" s="7"/>
      <c r="O41" s="7"/>
      <c r="Q41" s="5"/>
      <c r="R41" s="5"/>
      <c r="S41" s="5"/>
    </row>
    <row r="42" spans="2:19" ht="15.75">
      <c r="B42" s="99"/>
      <c r="D42" s="100"/>
      <c r="E42" s="101"/>
      <c r="F42" s="106"/>
      <c r="G42" s="106"/>
      <c r="H42" s="106"/>
      <c r="Q42" s="5"/>
      <c r="R42" s="5"/>
      <c r="S42" s="5"/>
    </row>
    <row r="43" spans="2:19" ht="15.75">
      <c r="B43" s="105"/>
      <c r="D43" s="106"/>
      <c r="E43" s="106"/>
      <c r="F43" s="32"/>
      <c r="G43" s="32"/>
      <c r="H43" s="32"/>
      <c r="Q43" s="5"/>
      <c r="R43" s="5"/>
      <c r="S43" s="5"/>
    </row>
    <row r="44" spans="2:19" ht="15.75">
      <c r="B44" s="105"/>
      <c r="D44" s="32"/>
      <c r="E44" s="32"/>
      <c r="F44" s="109"/>
      <c r="G44" s="110"/>
      <c r="H44" s="111"/>
      <c r="Q44" s="34"/>
      <c r="R44" s="34"/>
      <c r="S44" s="5"/>
    </row>
    <row r="45" spans="2:16" ht="15.75">
      <c r="B45" s="31"/>
      <c r="D45" s="107"/>
      <c r="E45" s="108"/>
      <c r="F45" s="113"/>
      <c r="G45" s="114"/>
      <c r="H45" s="6"/>
      <c r="P45" s="33"/>
    </row>
    <row r="46" spans="4:7" ht="15.75">
      <c r="D46" s="31"/>
      <c r="E46" s="112"/>
      <c r="F46" s="113"/>
      <c r="G46" s="114"/>
    </row>
    <row r="47" spans="4:5" ht="15.75">
      <c r="D47" s="31"/>
      <c r="E47" s="112"/>
    </row>
  </sheetData>
  <sheetProtection/>
  <mergeCells count="44">
    <mergeCell ref="G35:I35"/>
    <mergeCell ref="G36:I36"/>
    <mergeCell ref="G37:I37"/>
    <mergeCell ref="G38:I38"/>
    <mergeCell ref="G39:I39"/>
    <mergeCell ref="G40:I40"/>
    <mergeCell ref="A29:A30"/>
    <mergeCell ref="C29:N29"/>
    <mergeCell ref="P29:S29"/>
    <mergeCell ref="C30:N30"/>
    <mergeCell ref="A31:A33"/>
    <mergeCell ref="B31:B32"/>
    <mergeCell ref="D31:L31"/>
    <mergeCell ref="D32:M32"/>
    <mergeCell ref="P33:S33"/>
    <mergeCell ref="A23:A24"/>
    <mergeCell ref="B23:B24"/>
    <mergeCell ref="D23:L23"/>
    <mergeCell ref="D24:M24"/>
    <mergeCell ref="D25:P25"/>
    <mergeCell ref="B26:P26"/>
    <mergeCell ref="A16:A17"/>
    <mergeCell ref="C16:N16"/>
    <mergeCell ref="P16:S16"/>
    <mergeCell ref="C17:N17"/>
    <mergeCell ref="A18:A20"/>
    <mergeCell ref="B18:B19"/>
    <mergeCell ref="D18:L18"/>
    <mergeCell ref="D19:M19"/>
    <mergeCell ref="P20:S20"/>
    <mergeCell ref="A10:A11"/>
    <mergeCell ref="B10:B11"/>
    <mergeCell ref="D10:L10"/>
    <mergeCell ref="D11:M11"/>
    <mergeCell ref="D12:P12"/>
    <mergeCell ref="B13:P13"/>
    <mergeCell ref="Q2:S2"/>
    <mergeCell ref="A3:A4"/>
    <mergeCell ref="B3:B4"/>
    <mergeCell ref="C3:C4"/>
    <mergeCell ref="D3:D4"/>
    <mergeCell ref="E3:O3"/>
    <mergeCell ref="P3:P4"/>
    <mergeCell ref="Q3:S3"/>
  </mergeCells>
  <printOptions horizontalCentered="1"/>
  <pageMargins left="0" right="0" top="0.5905511811023623" bottom="0" header="0.5118110236220472" footer="0"/>
  <pageSetup horizontalDpi="600" verticalDpi="600" orientation="landscape" paperSize="9" scale="70" r:id="rId1"/>
  <headerFooter alignWithMargins="0">
    <oddHeader xml:space="preserve">&amp;R&amp;"Times New Roman,tučné kurzíva"&amp;12&amp;UPříloha č. 5&amp;U  
&amp;URozpis rozpočtu přímých výdajů na vzdělávání&amp;U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47"/>
  <sheetViews>
    <sheetView tabSelected="1" zoomScale="85" zoomScaleNormal="85" zoomScalePageLayoutView="0" workbookViewId="0" topLeftCell="A1">
      <pane xSplit="3" ySplit="4" topLeftCell="D16" activePane="bottomRight" state="frozen"/>
      <selection pane="topLeft" activeCell="O2" sqref="O2"/>
      <selection pane="topRight" activeCell="O2" sqref="O2"/>
      <selection pane="bottomLeft" activeCell="O2" sqref="O2"/>
      <selection pane="bottomRight" activeCell="O39" sqref="O39"/>
    </sheetView>
  </sheetViews>
  <sheetFormatPr defaultColWidth="9.33203125" defaultRowHeight="12.75"/>
  <cols>
    <col min="1" max="1" width="4.33203125" style="1" bestFit="1" customWidth="1"/>
    <col min="2" max="2" width="36.83203125" style="5" customWidth="1"/>
    <col min="3" max="3" width="10.66015625" style="5" customWidth="1"/>
    <col min="4" max="4" width="11.16015625" style="5" customWidth="1"/>
    <col min="5" max="8" width="10.83203125" style="5" customWidth="1"/>
    <col min="9" max="9" width="10.83203125" style="6" customWidth="1"/>
    <col min="10" max="11" width="10.83203125" style="5" customWidth="1"/>
    <col min="12" max="12" width="11.83203125" style="5" customWidth="1"/>
    <col min="13" max="14" width="10.83203125" style="5" customWidth="1"/>
    <col min="15" max="16" width="11.83203125" style="5" customWidth="1"/>
    <col min="17" max="17" width="10.66015625" style="7" customWidth="1"/>
    <col min="18" max="18" width="7.16015625" style="7" customWidth="1"/>
    <col min="19" max="19" width="11.83203125" style="7" customWidth="1"/>
    <col min="20" max="16384" width="9.33203125" style="5" customWidth="1"/>
  </cols>
  <sheetData>
    <row r="1" spans="2:6" ht="21" thickBot="1">
      <c r="B1" s="2" t="s">
        <v>0</v>
      </c>
      <c r="C1" s="3" t="s">
        <v>1</v>
      </c>
      <c r="D1" s="4">
        <v>1111</v>
      </c>
      <c r="F1" s="123" t="s">
        <v>55</v>
      </c>
    </row>
    <row r="2" spans="1:19" ht="18.75">
      <c r="A2" s="8"/>
      <c r="B2" s="9" t="s">
        <v>56</v>
      </c>
      <c r="H2" s="7"/>
      <c r="I2" s="10"/>
      <c r="J2" s="7"/>
      <c r="L2" s="11"/>
      <c r="P2" s="12">
        <v>10</v>
      </c>
      <c r="Q2" s="141" t="s">
        <v>2</v>
      </c>
      <c r="R2" s="142"/>
      <c r="S2" s="142"/>
    </row>
    <row r="3" spans="1:19" ht="15.75" customHeight="1">
      <c r="A3" s="143" t="s">
        <v>3</v>
      </c>
      <c r="B3" s="144" t="s">
        <v>57</v>
      </c>
      <c r="C3" s="143" t="s">
        <v>4</v>
      </c>
      <c r="D3" s="143" t="s">
        <v>5</v>
      </c>
      <c r="E3" s="146" t="s">
        <v>6</v>
      </c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3" t="s">
        <v>7</v>
      </c>
      <c r="Q3" s="143" t="s">
        <v>8</v>
      </c>
      <c r="R3" s="143"/>
      <c r="S3" s="143"/>
    </row>
    <row r="4" spans="1:19" ht="48" customHeight="1" thickBot="1">
      <c r="A4" s="147"/>
      <c r="B4" s="145"/>
      <c r="C4" s="147"/>
      <c r="D4" s="147"/>
      <c r="E4" s="134" t="s">
        <v>9</v>
      </c>
      <c r="F4" s="134" t="s">
        <v>10</v>
      </c>
      <c r="G4" s="134" t="s">
        <v>11</v>
      </c>
      <c r="H4" s="134" t="s">
        <v>12</v>
      </c>
      <c r="I4" s="135" t="s">
        <v>53</v>
      </c>
      <c r="J4" s="134" t="s">
        <v>13</v>
      </c>
      <c r="K4" s="134" t="s">
        <v>14</v>
      </c>
      <c r="L4" s="136" t="s">
        <v>15</v>
      </c>
      <c r="M4" s="134" t="s">
        <v>16</v>
      </c>
      <c r="N4" s="134" t="s">
        <v>17</v>
      </c>
      <c r="O4" s="136" t="s">
        <v>18</v>
      </c>
      <c r="P4" s="147"/>
      <c r="Q4" s="137" t="s">
        <v>19</v>
      </c>
      <c r="R4" s="138" t="s">
        <v>20</v>
      </c>
      <c r="S4" s="133" t="s">
        <v>21</v>
      </c>
    </row>
    <row r="5" spans="1:19" s="18" customFormat="1" ht="15.75">
      <c r="A5" s="124">
        <v>1</v>
      </c>
      <c r="B5" s="125" t="s">
        <v>22</v>
      </c>
      <c r="C5" s="126">
        <v>11</v>
      </c>
      <c r="D5" s="127">
        <f>L5+O5</f>
        <v>21886</v>
      </c>
      <c r="E5" s="127">
        <v>15555</v>
      </c>
      <c r="F5" s="127">
        <v>3333</v>
      </c>
      <c r="G5" s="127">
        <v>555</v>
      </c>
      <c r="H5" s="127">
        <v>777</v>
      </c>
      <c r="I5" s="127">
        <v>111</v>
      </c>
      <c r="J5" s="127">
        <v>0</v>
      </c>
      <c r="K5" s="127">
        <v>0</v>
      </c>
      <c r="L5" s="128">
        <f>SUM(E5:K5)</f>
        <v>20331</v>
      </c>
      <c r="M5" s="127">
        <v>1111</v>
      </c>
      <c r="N5" s="127">
        <v>444</v>
      </c>
      <c r="O5" s="128">
        <f>M5+N5</f>
        <v>1555</v>
      </c>
      <c r="P5" s="129">
        <f>O5/E5*100</f>
        <v>9.996785599485696</v>
      </c>
      <c r="Q5" s="130">
        <f>ROUND(((O5+L5)*12*C5)/1000,0)</f>
        <v>2889</v>
      </c>
      <c r="R5" s="131" t="s">
        <v>23</v>
      </c>
      <c r="S5" s="132" t="s">
        <v>23</v>
      </c>
    </row>
    <row r="6" spans="1:19" s="18" customFormat="1" ht="15.75">
      <c r="A6" s="120">
        <v>2</v>
      </c>
      <c r="B6" s="19" t="s">
        <v>24</v>
      </c>
      <c r="C6" s="20">
        <v>3</v>
      </c>
      <c r="D6" s="21">
        <f>L6+O6</f>
        <v>12765</v>
      </c>
      <c r="E6" s="21">
        <v>11111</v>
      </c>
      <c r="F6" s="21">
        <v>1222</v>
      </c>
      <c r="G6" s="21">
        <v>0</v>
      </c>
      <c r="H6" s="21">
        <v>0</v>
      </c>
      <c r="I6" s="21">
        <v>0</v>
      </c>
      <c r="J6" s="21">
        <v>88</v>
      </c>
      <c r="K6" s="21">
        <v>11</v>
      </c>
      <c r="L6" s="22">
        <f>SUM(E6:K6)</f>
        <v>12432</v>
      </c>
      <c r="M6" s="21">
        <v>222</v>
      </c>
      <c r="N6" s="21">
        <v>111</v>
      </c>
      <c r="O6" s="22">
        <f>M6+N6</f>
        <v>333</v>
      </c>
      <c r="P6" s="118">
        <f>O6/E6*100</f>
        <v>2.997029970299703</v>
      </c>
      <c r="Q6" s="45">
        <f>ROUND(((O6+L6)*12*C6)/1000,0)</f>
        <v>460</v>
      </c>
      <c r="R6" s="23" t="s">
        <v>23</v>
      </c>
      <c r="S6" s="24" t="s">
        <v>23</v>
      </c>
    </row>
    <row r="7" spans="1:19" s="18" customFormat="1" ht="18" customHeight="1" thickBot="1">
      <c r="A7" s="121">
        <v>3</v>
      </c>
      <c r="B7" s="25" t="s">
        <v>25</v>
      </c>
      <c r="C7" s="26">
        <f>C5+C6</f>
        <v>14</v>
      </c>
      <c r="D7" s="27">
        <f>L7+O7</f>
        <v>19931.5</v>
      </c>
      <c r="E7" s="27">
        <f aca="true" t="shared" si="0" ref="E7:K7">($C$5*E5+$C$6*E6)/$C$7</f>
        <v>14602.714285714286</v>
      </c>
      <c r="F7" s="27">
        <f t="shared" si="0"/>
        <v>2880.6428571428573</v>
      </c>
      <c r="G7" s="28">
        <f t="shared" si="0"/>
        <v>436.07142857142856</v>
      </c>
      <c r="H7" s="28">
        <f t="shared" si="0"/>
        <v>610.5</v>
      </c>
      <c r="I7" s="29">
        <f t="shared" si="0"/>
        <v>87.21428571428571</v>
      </c>
      <c r="J7" s="28">
        <f t="shared" si="0"/>
        <v>18.857142857142858</v>
      </c>
      <c r="K7" s="28">
        <f t="shared" si="0"/>
        <v>2.357142857142857</v>
      </c>
      <c r="L7" s="30">
        <f>SUM(E7:K7)</f>
        <v>18638.35714285714</v>
      </c>
      <c r="M7" s="27">
        <f>($C$5*M5+$C$6*M6)/$C$7</f>
        <v>920.5</v>
      </c>
      <c r="N7" s="28">
        <f>($C$5*N5+$C$6*N6)/$C$7</f>
        <v>372.64285714285717</v>
      </c>
      <c r="O7" s="30">
        <f>M7+N7</f>
        <v>1293.142857142857</v>
      </c>
      <c r="P7" s="116">
        <f>O7/E7*100</f>
        <v>8.855496531955897</v>
      </c>
      <c r="Q7" s="117">
        <f>ROUND(((O7+L7)*12*C7)/1000,0)</f>
        <v>3348</v>
      </c>
      <c r="R7" s="122">
        <v>1</v>
      </c>
      <c r="S7" s="115">
        <f>SUM(Q7:R7)</f>
        <v>3349</v>
      </c>
    </row>
    <row r="8" spans="2:19" ht="8.25" customHeight="1" thickBot="1">
      <c r="B8" s="31"/>
      <c r="D8" s="32"/>
      <c r="E8" s="32"/>
      <c r="F8" s="32"/>
      <c r="G8" s="32"/>
      <c r="H8" s="32"/>
      <c r="P8" s="33"/>
      <c r="Q8" s="34"/>
      <c r="R8" s="34"/>
      <c r="S8" s="5"/>
    </row>
    <row r="9" spans="1:19" s="18" customFormat="1" ht="15.75">
      <c r="A9" s="35">
        <v>4</v>
      </c>
      <c r="B9" s="36" t="s">
        <v>26</v>
      </c>
      <c r="C9" s="37">
        <v>11</v>
      </c>
      <c r="D9" s="38">
        <f>L9+O9</f>
        <v>21886</v>
      </c>
      <c r="E9" s="39">
        <f>E5</f>
        <v>15555</v>
      </c>
      <c r="F9" s="39">
        <f aca="true" t="shared" si="1" ref="F9:N9">F5</f>
        <v>3333</v>
      </c>
      <c r="G9" s="39">
        <f t="shared" si="1"/>
        <v>555</v>
      </c>
      <c r="H9" s="39">
        <f t="shared" si="1"/>
        <v>777</v>
      </c>
      <c r="I9" s="39">
        <f t="shared" si="1"/>
        <v>111</v>
      </c>
      <c r="J9" s="39">
        <f t="shared" si="1"/>
        <v>0</v>
      </c>
      <c r="K9" s="39">
        <f t="shared" si="1"/>
        <v>0</v>
      </c>
      <c r="L9" s="16">
        <f>SUM(E9:K9)</f>
        <v>20331</v>
      </c>
      <c r="M9" s="39">
        <f t="shared" si="1"/>
        <v>1111</v>
      </c>
      <c r="N9" s="39">
        <f t="shared" si="1"/>
        <v>444</v>
      </c>
      <c r="O9" s="16">
        <f>M9+N9</f>
        <v>1555</v>
      </c>
      <c r="P9" s="17" t="s">
        <v>23</v>
      </c>
      <c r="Q9" s="40">
        <f>ROUND(((O9+L9)*12*C9)/1000,0)</f>
        <v>2889</v>
      </c>
      <c r="R9" s="41">
        <v>1</v>
      </c>
      <c r="S9" s="42">
        <f>SUM(Q9:R9)</f>
        <v>2890</v>
      </c>
    </row>
    <row r="10" spans="1:19" s="18" customFormat="1" ht="15.75" customHeight="1">
      <c r="A10" s="148">
        <v>5</v>
      </c>
      <c r="B10" s="149" t="s">
        <v>27</v>
      </c>
      <c r="C10" s="44" t="s">
        <v>28</v>
      </c>
      <c r="D10" s="150"/>
      <c r="E10" s="151"/>
      <c r="F10" s="151"/>
      <c r="G10" s="151"/>
      <c r="H10" s="151"/>
      <c r="I10" s="151"/>
      <c r="J10" s="151"/>
      <c r="K10" s="151"/>
      <c r="L10" s="152"/>
      <c r="M10" s="45">
        <f>O9/100*80</f>
        <v>1244</v>
      </c>
      <c r="N10" s="46" t="s">
        <v>23</v>
      </c>
      <c r="O10" s="47" t="s">
        <v>23</v>
      </c>
      <c r="P10" s="46" t="s">
        <v>23</v>
      </c>
      <c r="Q10" s="45">
        <f>M10*C9*12/1000</f>
        <v>164.208</v>
      </c>
      <c r="R10" s="47" t="s">
        <v>23</v>
      </c>
      <c r="S10" s="48">
        <f>SUM(Q10:R10)</f>
        <v>164.208</v>
      </c>
    </row>
    <row r="11" spans="1:20" s="18" customFormat="1" ht="16.5" customHeight="1">
      <c r="A11" s="148"/>
      <c r="B11" s="149"/>
      <c r="C11" s="44" t="s">
        <v>29</v>
      </c>
      <c r="D11" s="150"/>
      <c r="E11" s="151"/>
      <c r="F11" s="151"/>
      <c r="G11" s="151"/>
      <c r="H11" s="151"/>
      <c r="I11" s="151"/>
      <c r="J11" s="151"/>
      <c r="K11" s="151"/>
      <c r="L11" s="151"/>
      <c r="M11" s="152"/>
      <c r="N11" s="45">
        <f>O9/100*20</f>
        <v>311</v>
      </c>
      <c r="O11" s="47" t="s">
        <v>23</v>
      </c>
      <c r="P11" s="46" t="s">
        <v>23</v>
      </c>
      <c r="Q11" s="45">
        <f>N11*C9*12/1000</f>
        <v>41.052</v>
      </c>
      <c r="R11" s="47" t="s">
        <v>23</v>
      </c>
      <c r="S11" s="48">
        <f>SUM(Q11:R11)</f>
        <v>41.052</v>
      </c>
      <c r="T11" s="49"/>
    </row>
    <row r="12" spans="1:21" s="18" customFormat="1" ht="31.5">
      <c r="A12" s="50">
        <v>6</v>
      </c>
      <c r="B12" s="51" t="s">
        <v>30</v>
      </c>
      <c r="C12" s="52">
        <v>11</v>
      </c>
      <c r="D12" s="153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5"/>
      <c r="Q12" s="53">
        <v>2900</v>
      </c>
      <c r="R12" s="53">
        <v>1</v>
      </c>
      <c r="S12" s="54">
        <f>SUM(Q12:R12)</f>
        <v>2901</v>
      </c>
      <c r="U12" s="55"/>
    </row>
    <row r="13" spans="1:20" ht="15.75">
      <c r="A13" s="56">
        <v>7</v>
      </c>
      <c r="B13" s="156" t="s">
        <v>31</v>
      </c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8"/>
      <c r="Q13" s="57"/>
      <c r="R13" s="58" t="s">
        <v>32</v>
      </c>
      <c r="S13" s="59"/>
      <c r="T13" s="60"/>
    </row>
    <row r="14" spans="1:19" s="18" customFormat="1" ht="19.5" customHeight="1">
      <c r="A14" s="50">
        <v>8</v>
      </c>
      <c r="B14" s="61" t="s">
        <v>51</v>
      </c>
      <c r="C14" s="62">
        <f>C12-C9</f>
        <v>0</v>
      </c>
      <c r="D14" s="45">
        <f>O14</f>
        <v>83.33333333333333</v>
      </c>
      <c r="E14" s="63"/>
      <c r="F14" s="63"/>
      <c r="G14" s="63"/>
      <c r="H14" s="63"/>
      <c r="I14" s="64"/>
      <c r="J14" s="63"/>
      <c r="K14" s="63"/>
      <c r="L14" s="63"/>
      <c r="M14" s="63"/>
      <c r="N14" s="63"/>
      <c r="O14" s="45">
        <f>(Q14+Q13)/12/C9*1000</f>
        <v>83.33333333333333</v>
      </c>
      <c r="P14" s="45"/>
      <c r="Q14" s="45">
        <f>Q12-Q9</f>
        <v>11</v>
      </c>
      <c r="R14" s="45">
        <f>R12-R9</f>
        <v>0</v>
      </c>
      <c r="S14" s="65"/>
    </row>
    <row r="15" spans="1:21" s="18" customFormat="1" ht="31.5">
      <c r="A15" s="50">
        <v>9</v>
      </c>
      <c r="B15" s="43" t="s">
        <v>33</v>
      </c>
      <c r="C15" s="62">
        <f>C9</f>
        <v>11</v>
      </c>
      <c r="D15" s="45">
        <f aca="true" t="shared" si="2" ref="D15:K15">D9+D14</f>
        <v>21969.333333333332</v>
      </c>
      <c r="E15" s="45">
        <f>E9+E14</f>
        <v>15555</v>
      </c>
      <c r="F15" s="45">
        <f>F9+F14</f>
        <v>3333</v>
      </c>
      <c r="G15" s="45">
        <f t="shared" si="2"/>
        <v>555</v>
      </c>
      <c r="H15" s="45">
        <f t="shared" si="2"/>
        <v>777</v>
      </c>
      <c r="I15" s="66">
        <f t="shared" si="2"/>
        <v>111</v>
      </c>
      <c r="J15" s="45">
        <f t="shared" si="2"/>
        <v>0</v>
      </c>
      <c r="K15" s="45">
        <f t="shared" si="2"/>
        <v>0</v>
      </c>
      <c r="L15" s="67">
        <f>SUM(E15:K15)</f>
        <v>20331</v>
      </c>
      <c r="M15" s="45">
        <f>M9</f>
        <v>1111</v>
      </c>
      <c r="N15" s="45">
        <f>O15-M15</f>
        <v>527.3333333333333</v>
      </c>
      <c r="O15" s="67">
        <f>O9+O14</f>
        <v>1638.3333333333333</v>
      </c>
      <c r="P15" s="68">
        <f>O15/E15*100</f>
        <v>10.532519018536375</v>
      </c>
      <c r="Q15" s="45">
        <f>C15*D15*12/1000</f>
        <v>2899.952</v>
      </c>
      <c r="R15" s="45">
        <f>R14</f>
        <v>0</v>
      </c>
      <c r="S15" s="48">
        <f>SUM(Q15:R15)</f>
        <v>2899.952</v>
      </c>
      <c r="U15" s="55"/>
    </row>
    <row r="16" spans="1:21" s="18" customFormat="1" ht="15.75">
      <c r="A16" s="159">
        <v>10</v>
      </c>
      <c r="B16" s="61" t="s">
        <v>34</v>
      </c>
      <c r="C16" s="150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2"/>
      <c r="O16" s="45">
        <f>O15-O5</f>
        <v>83.33333333333326</v>
      </c>
      <c r="P16" s="163"/>
      <c r="Q16" s="164"/>
      <c r="R16" s="164"/>
      <c r="S16" s="165"/>
      <c r="U16" s="55"/>
    </row>
    <row r="17" spans="1:21" s="18" customFormat="1" ht="15.75">
      <c r="A17" s="160"/>
      <c r="B17" s="61" t="s">
        <v>35</v>
      </c>
      <c r="C17" s="150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2"/>
      <c r="O17" s="69">
        <f>O16/O5*100</f>
        <v>5.359056806002139</v>
      </c>
      <c r="P17" s="46" t="s">
        <v>23</v>
      </c>
      <c r="Q17" s="46" t="s">
        <v>23</v>
      </c>
      <c r="R17" s="46" t="s">
        <v>23</v>
      </c>
      <c r="S17" s="70" t="s">
        <v>23</v>
      </c>
      <c r="U17" s="55"/>
    </row>
    <row r="18" spans="1:21" s="18" customFormat="1" ht="15.75">
      <c r="A18" s="159">
        <v>11</v>
      </c>
      <c r="B18" s="168" t="s">
        <v>27</v>
      </c>
      <c r="C18" s="71" t="s">
        <v>28</v>
      </c>
      <c r="D18" s="150"/>
      <c r="E18" s="161"/>
      <c r="F18" s="161"/>
      <c r="G18" s="161"/>
      <c r="H18" s="161"/>
      <c r="I18" s="161"/>
      <c r="J18" s="161"/>
      <c r="K18" s="161"/>
      <c r="L18" s="162"/>
      <c r="M18" s="72">
        <f>O15/100*80</f>
        <v>1310.6666666666665</v>
      </c>
      <c r="N18" s="46" t="s">
        <v>23</v>
      </c>
      <c r="O18" s="46" t="s">
        <v>23</v>
      </c>
      <c r="P18" s="46" t="s">
        <v>23</v>
      </c>
      <c r="Q18" s="72">
        <f>C15*M18*12/1000</f>
        <v>173.008</v>
      </c>
      <c r="R18" s="46" t="s">
        <v>23</v>
      </c>
      <c r="S18" s="70" t="s">
        <v>23</v>
      </c>
      <c r="U18" s="55"/>
    </row>
    <row r="19" spans="1:21" s="18" customFormat="1" ht="15.75">
      <c r="A19" s="166"/>
      <c r="B19" s="169"/>
      <c r="C19" s="71" t="s">
        <v>29</v>
      </c>
      <c r="D19" s="170"/>
      <c r="E19" s="171"/>
      <c r="F19" s="171"/>
      <c r="G19" s="171"/>
      <c r="H19" s="171"/>
      <c r="I19" s="171"/>
      <c r="J19" s="171"/>
      <c r="K19" s="171"/>
      <c r="L19" s="171"/>
      <c r="M19" s="172"/>
      <c r="N19" s="72">
        <f>O15/100*20</f>
        <v>327.66666666666663</v>
      </c>
      <c r="O19" s="46" t="s">
        <v>23</v>
      </c>
      <c r="P19" s="46" t="s">
        <v>23</v>
      </c>
      <c r="Q19" s="73">
        <f>C15*N19*12/1000</f>
        <v>43.252</v>
      </c>
      <c r="R19" s="46" t="s">
        <v>23</v>
      </c>
      <c r="S19" s="70" t="s">
        <v>23</v>
      </c>
      <c r="U19" s="55"/>
    </row>
    <row r="20" spans="1:21" s="76" customFormat="1" ht="16.5" thickBot="1">
      <c r="A20" s="167"/>
      <c r="B20" s="25" t="s">
        <v>36</v>
      </c>
      <c r="C20" s="74">
        <f aca="true" t="shared" si="3" ref="C20:O20">C15/C5*100</f>
        <v>100</v>
      </c>
      <c r="D20" s="74">
        <f t="shared" si="3"/>
        <v>100.38076091260774</v>
      </c>
      <c r="E20" s="74">
        <f t="shared" si="3"/>
        <v>100</v>
      </c>
      <c r="F20" s="74">
        <f t="shared" si="3"/>
        <v>100</v>
      </c>
      <c r="G20" s="74">
        <f t="shared" si="3"/>
        <v>100</v>
      </c>
      <c r="H20" s="74">
        <f t="shared" si="3"/>
        <v>100</v>
      </c>
      <c r="I20" s="74">
        <f t="shared" si="3"/>
        <v>100</v>
      </c>
      <c r="J20" s="74" t="e">
        <f t="shared" si="3"/>
        <v>#DIV/0!</v>
      </c>
      <c r="K20" s="74" t="e">
        <f t="shared" si="3"/>
        <v>#DIV/0!</v>
      </c>
      <c r="L20" s="75">
        <f t="shared" si="3"/>
        <v>100</v>
      </c>
      <c r="M20" s="74">
        <f t="shared" si="3"/>
        <v>100</v>
      </c>
      <c r="N20" s="74">
        <f t="shared" si="3"/>
        <v>118.76876876876877</v>
      </c>
      <c r="O20" s="75">
        <f t="shared" si="3"/>
        <v>105.35905680600214</v>
      </c>
      <c r="P20" s="173"/>
      <c r="Q20" s="174"/>
      <c r="R20" s="174"/>
      <c r="S20" s="175"/>
      <c r="U20" s="77"/>
    </row>
    <row r="21" spans="1:19" ht="16.5" thickBot="1">
      <c r="A21" s="78"/>
      <c r="B21" s="79"/>
      <c r="C21" s="80"/>
      <c r="D21" s="79"/>
      <c r="E21" s="79"/>
      <c r="F21" s="79"/>
      <c r="G21" s="79"/>
      <c r="H21" s="79"/>
      <c r="I21" s="81"/>
      <c r="J21" s="79"/>
      <c r="K21" s="79"/>
      <c r="L21" s="79"/>
      <c r="M21" s="79"/>
      <c r="N21" s="79"/>
      <c r="O21" s="79"/>
      <c r="P21" s="79"/>
      <c r="Q21" s="91">
        <f>Q18+Q19</f>
        <v>216.26000000000002</v>
      </c>
      <c r="R21" s="82"/>
      <c r="S21" s="83"/>
    </row>
    <row r="22" spans="1:19" s="18" customFormat="1" ht="15.75">
      <c r="A22" s="84">
        <v>12</v>
      </c>
      <c r="B22" s="36" t="s">
        <v>37</v>
      </c>
      <c r="C22" s="85">
        <v>3</v>
      </c>
      <c r="D22" s="38">
        <f>L22+O22</f>
        <v>12765</v>
      </c>
      <c r="E22" s="39">
        <f>E6</f>
        <v>11111</v>
      </c>
      <c r="F22" s="39">
        <f aca="true" t="shared" si="4" ref="F22:N22">F6</f>
        <v>1222</v>
      </c>
      <c r="G22" s="39">
        <f t="shared" si="4"/>
        <v>0</v>
      </c>
      <c r="H22" s="39">
        <f t="shared" si="4"/>
        <v>0</v>
      </c>
      <c r="I22" s="39">
        <f t="shared" si="4"/>
        <v>0</v>
      </c>
      <c r="J22" s="39">
        <f t="shared" si="4"/>
        <v>88</v>
      </c>
      <c r="K22" s="39">
        <f t="shared" si="4"/>
        <v>11</v>
      </c>
      <c r="L22" s="16">
        <f>SUM(E22:K22)</f>
        <v>12432</v>
      </c>
      <c r="M22" s="39">
        <f t="shared" si="4"/>
        <v>222</v>
      </c>
      <c r="N22" s="39">
        <f t="shared" si="4"/>
        <v>111</v>
      </c>
      <c r="O22" s="16">
        <f>M22+N22</f>
        <v>333</v>
      </c>
      <c r="P22" s="17" t="s">
        <v>23</v>
      </c>
      <c r="Q22" s="40">
        <f>ROUND(((O22+L22)*12*C22)/1000,0)</f>
        <v>460</v>
      </c>
      <c r="R22" s="86">
        <v>1</v>
      </c>
      <c r="S22" s="42">
        <f>SUM(Q22:R22)</f>
        <v>461</v>
      </c>
    </row>
    <row r="23" spans="1:19" s="18" customFormat="1" ht="15.75" customHeight="1">
      <c r="A23" s="176">
        <v>13</v>
      </c>
      <c r="B23" s="149" t="s">
        <v>27</v>
      </c>
      <c r="C23" s="44" t="s">
        <v>28</v>
      </c>
      <c r="D23" s="150"/>
      <c r="E23" s="151"/>
      <c r="F23" s="151"/>
      <c r="G23" s="151"/>
      <c r="H23" s="151"/>
      <c r="I23" s="151"/>
      <c r="J23" s="151"/>
      <c r="K23" s="151"/>
      <c r="L23" s="152"/>
      <c r="M23" s="45">
        <f>O22/100*80</f>
        <v>266.4</v>
      </c>
      <c r="N23" s="46" t="s">
        <v>23</v>
      </c>
      <c r="O23" s="47" t="s">
        <v>23</v>
      </c>
      <c r="P23" s="46" t="s">
        <v>23</v>
      </c>
      <c r="Q23" s="45">
        <f>M23*C22*12/1000</f>
        <v>9.590399999999999</v>
      </c>
      <c r="R23" s="47" t="s">
        <v>23</v>
      </c>
      <c r="S23" s="48">
        <f>SUM(Q23:R23)</f>
        <v>9.590399999999999</v>
      </c>
    </row>
    <row r="24" spans="1:20" s="18" customFormat="1" ht="16.5" customHeight="1">
      <c r="A24" s="176"/>
      <c r="B24" s="149"/>
      <c r="C24" s="44" t="s">
        <v>29</v>
      </c>
      <c r="D24" s="150"/>
      <c r="E24" s="151"/>
      <c r="F24" s="151"/>
      <c r="G24" s="151"/>
      <c r="H24" s="151"/>
      <c r="I24" s="151"/>
      <c r="J24" s="151"/>
      <c r="K24" s="151"/>
      <c r="L24" s="151"/>
      <c r="M24" s="152"/>
      <c r="N24" s="45">
        <f>O22/100*20</f>
        <v>66.6</v>
      </c>
      <c r="O24" s="47" t="s">
        <v>23</v>
      </c>
      <c r="P24" s="46" t="s">
        <v>23</v>
      </c>
      <c r="Q24" s="45">
        <f>N24*C22*12/1000</f>
        <v>2.3975999999999997</v>
      </c>
      <c r="R24" s="47" t="s">
        <v>23</v>
      </c>
      <c r="S24" s="48">
        <f>SUM(Q24:R24)</f>
        <v>2.3975999999999997</v>
      </c>
      <c r="T24" s="49"/>
    </row>
    <row r="25" spans="1:21" s="18" customFormat="1" ht="31.5">
      <c r="A25" s="87">
        <v>14</v>
      </c>
      <c r="B25" s="51" t="s">
        <v>30</v>
      </c>
      <c r="C25" s="88">
        <v>3</v>
      </c>
      <c r="D25" s="153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5"/>
      <c r="Q25" s="89">
        <v>460</v>
      </c>
      <c r="R25" s="89">
        <v>1</v>
      </c>
      <c r="S25" s="54">
        <f>SUM(Q25:R25)</f>
        <v>461</v>
      </c>
      <c r="U25" s="55"/>
    </row>
    <row r="26" spans="1:20" ht="15.75">
      <c r="A26" s="90">
        <v>15</v>
      </c>
      <c r="B26" s="156" t="s">
        <v>31</v>
      </c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8"/>
      <c r="Q26" s="57"/>
      <c r="R26" s="58" t="s">
        <v>32</v>
      </c>
      <c r="S26" s="59"/>
      <c r="T26" s="60"/>
    </row>
    <row r="27" spans="1:19" s="18" customFormat="1" ht="15.75">
      <c r="A27" s="87">
        <v>16</v>
      </c>
      <c r="B27" s="61" t="s">
        <v>52</v>
      </c>
      <c r="C27" s="62">
        <f>C25-C22</f>
        <v>0</v>
      </c>
      <c r="D27" s="45">
        <f>O27</f>
        <v>0</v>
      </c>
      <c r="E27" s="63"/>
      <c r="F27" s="63"/>
      <c r="G27" s="63"/>
      <c r="H27" s="63"/>
      <c r="I27" s="64"/>
      <c r="J27" s="63"/>
      <c r="K27" s="63"/>
      <c r="L27" s="63"/>
      <c r="M27" s="63"/>
      <c r="N27" s="63"/>
      <c r="O27" s="45">
        <f>(Q27+Q26)/12/C22*1000</f>
        <v>0</v>
      </c>
      <c r="P27" s="45"/>
      <c r="Q27" s="45">
        <f>Q25-Q22</f>
        <v>0</v>
      </c>
      <c r="R27" s="45">
        <f>R25-R22</f>
        <v>0</v>
      </c>
      <c r="S27" s="65"/>
    </row>
    <row r="28" spans="1:21" s="18" customFormat="1" ht="31.5">
      <c r="A28" s="87">
        <v>17</v>
      </c>
      <c r="B28" s="43" t="s">
        <v>33</v>
      </c>
      <c r="C28" s="62">
        <f>C22</f>
        <v>3</v>
      </c>
      <c r="D28" s="45">
        <f aca="true" t="shared" si="5" ref="D28:K28">D22+D27</f>
        <v>12765</v>
      </c>
      <c r="E28" s="45">
        <f t="shared" si="5"/>
        <v>11111</v>
      </c>
      <c r="F28" s="45">
        <f t="shared" si="5"/>
        <v>1222</v>
      </c>
      <c r="G28" s="45">
        <f t="shared" si="5"/>
        <v>0</v>
      </c>
      <c r="H28" s="45">
        <f t="shared" si="5"/>
        <v>0</v>
      </c>
      <c r="I28" s="66">
        <f t="shared" si="5"/>
        <v>0</v>
      </c>
      <c r="J28" s="45">
        <f t="shared" si="5"/>
        <v>88</v>
      </c>
      <c r="K28" s="45">
        <f t="shared" si="5"/>
        <v>11</v>
      </c>
      <c r="L28" s="67">
        <f>SUM(E28:K28)</f>
        <v>12432</v>
      </c>
      <c r="M28" s="45">
        <f>M22</f>
        <v>222</v>
      </c>
      <c r="N28" s="45">
        <f>O28-M28</f>
        <v>111</v>
      </c>
      <c r="O28" s="67">
        <f>O22+O27</f>
        <v>333</v>
      </c>
      <c r="P28" s="68">
        <f>O28/E28*100</f>
        <v>2.997029970299703</v>
      </c>
      <c r="Q28" s="45">
        <f>C28*D28*12/1000</f>
        <v>459.54</v>
      </c>
      <c r="R28" s="45">
        <f>R27</f>
        <v>0</v>
      </c>
      <c r="S28" s="48">
        <f>SUM(Q28:R28)</f>
        <v>459.54</v>
      </c>
      <c r="U28" s="55"/>
    </row>
    <row r="29" spans="1:21" s="18" customFormat="1" ht="15.75">
      <c r="A29" s="177">
        <v>18</v>
      </c>
      <c r="B29" s="61" t="s">
        <v>34</v>
      </c>
      <c r="C29" s="150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2"/>
      <c r="O29" s="45">
        <f>O28-O6</f>
        <v>0</v>
      </c>
      <c r="P29" s="163"/>
      <c r="Q29" s="164"/>
      <c r="R29" s="164"/>
      <c r="S29" s="165"/>
      <c r="U29" s="55"/>
    </row>
    <row r="30" spans="1:21" s="18" customFormat="1" ht="15.75">
      <c r="A30" s="178"/>
      <c r="B30" s="61" t="s">
        <v>35</v>
      </c>
      <c r="C30" s="150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2"/>
      <c r="O30" s="69">
        <f>O29/O6*100</f>
        <v>0</v>
      </c>
      <c r="P30" s="46" t="s">
        <v>23</v>
      </c>
      <c r="Q30" s="46" t="s">
        <v>23</v>
      </c>
      <c r="R30" s="46" t="s">
        <v>23</v>
      </c>
      <c r="S30" s="70" t="s">
        <v>23</v>
      </c>
      <c r="U30" s="55"/>
    </row>
    <row r="31" spans="1:21" s="18" customFormat="1" ht="15.75">
      <c r="A31" s="177">
        <v>19</v>
      </c>
      <c r="B31" s="168" t="s">
        <v>27</v>
      </c>
      <c r="C31" s="71" t="s">
        <v>28</v>
      </c>
      <c r="D31" s="150"/>
      <c r="E31" s="161"/>
      <c r="F31" s="161"/>
      <c r="G31" s="161"/>
      <c r="H31" s="161"/>
      <c r="I31" s="161"/>
      <c r="J31" s="161"/>
      <c r="K31" s="161"/>
      <c r="L31" s="162"/>
      <c r="M31" s="72">
        <f>O28/100*80</f>
        <v>266.4</v>
      </c>
      <c r="N31" s="46" t="s">
        <v>23</v>
      </c>
      <c r="O31" s="46" t="s">
        <v>23</v>
      </c>
      <c r="P31" s="46" t="s">
        <v>23</v>
      </c>
      <c r="Q31" s="72">
        <f>C28*M31*12/1000</f>
        <v>9.590399999999999</v>
      </c>
      <c r="R31" s="46" t="s">
        <v>23</v>
      </c>
      <c r="S31" s="70" t="s">
        <v>23</v>
      </c>
      <c r="U31" s="55"/>
    </row>
    <row r="32" spans="1:21" s="18" customFormat="1" ht="15.75">
      <c r="A32" s="179"/>
      <c r="B32" s="169"/>
      <c r="C32" s="71" t="s">
        <v>29</v>
      </c>
      <c r="D32" s="170"/>
      <c r="E32" s="171"/>
      <c r="F32" s="171"/>
      <c r="G32" s="171"/>
      <c r="H32" s="171"/>
      <c r="I32" s="171"/>
      <c r="J32" s="171"/>
      <c r="K32" s="171"/>
      <c r="L32" s="171"/>
      <c r="M32" s="172"/>
      <c r="N32" s="72">
        <f>O28/100*20</f>
        <v>66.6</v>
      </c>
      <c r="O32" s="46" t="s">
        <v>23</v>
      </c>
      <c r="P32" s="46" t="s">
        <v>23</v>
      </c>
      <c r="Q32" s="73">
        <f>C28*N32*12/1000</f>
        <v>2.3975999999999997</v>
      </c>
      <c r="R32" s="46" t="s">
        <v>23</v>
      </c>
      <c r="S32" s="70" t="s">
        <v>23</v>
      </c>
      <c r="U32" s="55"/>
    </row>
    <row r="33" spans="1:21" s="76" customFormat="1" ht="16.5" thickBot="1">
      <c r="A33" s="180"/>
      <c r="B33" s="25" t="s">
        <v>36</v>
      </c>
      <c r="C33" s="74">
        <f aca="true" t="shared" si="6" ref="C33:O33">C28/C6*100</f>
        <v>100</v>
      </c>
      <c r="D33" s="74">
        <f t="shared" si="6"/>
        <v>100</v>
      </c>
      <c r="E33" s="74">
        <f t="shared" si="6"/>
        <v>100</v>
      </c>
      <c r="F33" s="74">
        <f t="shared" si="6"/>
        <v>100</v>
      </c>
      <c r="G33" s="74" t="e">
        <f t="shared" si="6"/>
        <v>#DIV/0!</v>
      </c>
      <c r="H33" s="74" t="e">
        <f t="shared" si="6"/>
        <v>#DIV/0!</v>
      </c>
      <c r="I33" s="74" t="e">
        <f t="shared" si="6"/>
        <v>#DIV/0!</v>
      </c>
      <c r="J33" s="74">
        <f t="shared" si="6"/>
        <v>100</v>
      </c>
      <c r="K33" s="74">
        <f t="shared" si="6"/>
        <v>100</v>
      </c>
      <c r="L33" s="75">
        <f t="shared" si="6"/>
        <v>100</v>
      </c>
      <c r="M33" s="74">
        <f t="shared" si="6"/>
        <v>100</v>
      </c>
      <c r="N33" s="74">
        <f t="shared" si="6"/>
        <v>100</v>
      </c>
      <c r="O33" s="75">
        <f t="shared" si="6"/>
        <v>100</v>
      </c>
      <c r="P33" s="173"/>
      <c r="Q33" s="174"/>
      <c r="R33" s="174"/>
      <c r="S33" s="175"/>
      <c r="U33" s="77"/>
    </row>
    <row r="34" spans="1:19" ht="15.75">
      <c r="A34" s="78"/>
      <c r="B34" s="79"/>
      <c r="C34" s="80"/>
      <c r="D34" s="79"/>
      <c r="E34" s="79"/>
      <c r="F34" s="79"/>
      <c r="G34" s="79"/>
      <c r="H34" s="79"/>
      <c r="I34" s="81"/>
      <c r="J34" s="79"/>
      <c r="K34" s="79"/>
      <c r="L34" s="79"/>
      <c r="M34" s="79"/>
      <c r="N34" s="79"/>
      <c r="O34" s="79"/>
      <c r="P34" s="79"/>
      <c r="Q34" s="91">
        <f>Q31+Q32</f>
        <v>11.988</v>
      </c>
      <c r="R34" s="82"/>
      <c r="S34" s="83"/>
    </row>
    <row r="35" spans="2:19" ht="15.75">
      <c r="B35" s="92" t="s">
        <v>38</v>
      </c>
      <c r="G35" s="181" t="s">
        <v>40</v>
      </c>
      <c r="H35" s="182"/>
      <c r="I35" s="183"/>
      <c r="J35" s="94" t="s">
        <v>41</v>
      </c>
      <c r="K35" s="94" t="s">
        <v>42</v>
      </c>
      <c r="L35" s="94" t="s">
        <v>43</v>
      </c>
      <c r="M35" s="7"/>
      <c r="P35" s="7"/>
      <c r="S35" s="5"/>
    </row>
    <row r="36" spans="2:19" ht="15.75">
      <c r="B36" s="93" t="s">
        <v>39</v>
      </c>
      <c r="G36" s="184" t="s">
        <v>45</v>
      </c>
      <c r="H36" s="185"/>
      <c r="I36" s="186"/>
      <c r="J36" s="96"/>
      <c r="K36" s="97"/>
      <c r="L36" s="98">
        <f>K36-J36</f>
        <v>0</v>
      </c>
      <c r="M36" s="7"/>
      <c r="N36" s="7"/>
      <c r="O36" s="5" t="s">
        <v>54</v>
      </c>
      <c r="Q36" s="5"/>
      <c r="R36" s="5"/>
      <c r="S36" s="5"/>
    </row>
    <row r="37" spans="2:19" ht="15.75" customHeight="1">
      <c r="B37" s="95" t="s">
        <v>44</v>
      </c>
      <c r="G37" s="184" t="s">
        <v>47</v>
      </c>
      <c r="H37" s="185"/>
      <c r="I37" s="186"/>
      <c r="J37" s="96">
        <v>1</v>
      </c>
      <c r="K37" s="97">
        <v>1</v>
      </c>
      <c r="L37" s="98">
        <f>K37-J37</f>
        <v>0</v>
      </c>
      <c r="M37" s="7"/>
      <c r="N37" s="7"/>
      <c r="O37" s="5" t="s">
        <v>58</v>
      </c>
      <c r="Q37" s="5"/>
      <c r="R37" s="5"/>
      <c r="S37" s="5"/>
    </row>
    <row r="38" spans="2:19" ht="15.75" customHeight="1">
      <c r="B38" s="51" t="s">
        <v>46</v>
      </c>
      <c r="G38" s="184" t="s">
        <v>48</v>
      </c>
      <c r="H38" s="185"/>
      <c r="I38" s="186"/>
      <c r="J38" s="96">
        <v>1</v>
      </c>
      <c r="K38" s="97">
        <v>1</v>
      </c>
      <c r="L38" s="98">
        <f>K38-J38</f>
        <v>0</v>
      </c>
      <c r="M38" s="7"/>
      <c r="N38" s="7"/>
      <c r="O38" s="5" t="s">
        <v>59</v>
      </c>
      <c r="Q38" s="5"/>
      <c r="R38" s="5"/>
      <c r="S38" s="5"/>
    </row>
    <row r="39" spans="2:19" ht="15.75">
      <c r="B39" s="1"/>
      <c r="C39" s="1"/>
      <c r="G39" s="184" t="s">
        <v>49</v>
      </c>
      <c r="H39" s="185"/>
      <c r="I39" s="186"/>
      <c r="J39" s="96"/>
      <c r="K39" s="97"/>
      <c r="L39" s="98">
        <f>K39-J39</f>
        <v>0</v>
      </c>
      <c r="M39" s="7"/>
      <c r="N39" s="7"/>
      <c r="O39" s="7"/>
      <c r="Q39" s="5"/>
      <c r="R39" s="5"/>
      <c r="S39" s="5"/>
    </row>
    <row r="40" spans="7:19" ht="15.75">
      <c r="G40" s="184" t="s">
        <v>50</v>
      </c>
      <c r="H40" s="185"/>
      <c r="I40" s="186"/>
      <c r="J40" s="96"/>
      <c r="K40" s="97"/>
      <c r="L40" s="98">
        <f>K40-J40</f>
        <v>0</v>
      </c>
      <c r="M40" s="7"/>
      <c r="N40" s="7"/>
      <c r="O40" s="7"/>
      <c r="Q40" s="5"/>
      <c r="R40" s="5"/>
      <c r="S40" s="5"/>
    </row>
    <row r="41" spans="2:19" ht="15.75">
      <c r="B41" s="1"/>
      <c r="F41" s="102"/>
      <c r="G41" s="103"/>
      <c r="H41" s="104"/>
      <c r="N41" s="7"/>
      <c r="O41" s="7"/>
      <c r="Q41" s="5"/>
      <c r="R41" s="5"/>
      <c r="S41" s="5"/>
    </row>
    <row r="42" spans="2:19" ht="15.75">
      <c r="B42" s="99"/>
      <c r="D42" s="100"/>
      <c r="E42" s="101"/>
      <c r="F42" s="106"/>
      <c r="G42" s="106"/>
      <c r="H42" s="106"/>
      <c r="Q42" s="5"/>
      <c r="R42" s="5"/>
      <c r="S42" s="5"/>
    </row>
    <row r="43" spans="2:19" ht="15.75">
      <c r="B43" s="105"/>
      <c r="D43" s="106"/>
      <c r="E43" s="106"/>
      <c r="F43" s="32"/>
      <c r="G43" s="32"/>
      <c r="H43" s="32"/>
      <c r="Q43" s="5"/>
      <c r="R43" s="5"/>
      <c r="S43" s="5"/>
    </row>
    <row r="44" spans="2:19" ht="15.75">
      <c r="B44" s="105"/>
      <c r="D44" s="32"/>
      <c r="E44" s="32"/>
      <c r="F44" s="109"/>
      <c r="G44" s="110"/>
      <c r="H44" s="111"/>
      <c r="Q44" s="34"/>
      <c r="R44" s="34"/>
      <c r="S44" s="5"/>
    </row>
    <row r="45" spans="2:16" ht="15.75">
      <c r="B45" s="31"/>
      <c r="D45" s="107"/>
      <c r="E45" s="108"/>
      <c r="F45" s="113"/>
      <c r="G45" s="114"/>
      <c r="H45" s="6"/>
      <c r="P45" s="33"/>
    </row>
    <row r="46" spans="4:7" ht="15.75">
      <c r="D46" s="31"/>
      <c r="E46" s="112"/>
      <c r="F46" s="113"/>
      <c r="G46" s="114"/>
    </row>
    <row r="47" spans="4:5" ht="15.75">
      <c r="D47" s="31"/>
      <c r="E47" s="112"/>
    </row>
  </sheetData>
  <sheetProtection/>
  <mergeCells count="44">
    <mergeCell ref="Q2:S2"/>
    <mergeCell ref="A3:A4"/>
    <mergeCell ref="B3:B4"/>
    <mergeCell ref="C3:C4"/>
    <mergeCell ref="D3:D4"/>
    <mergeCell ref="E3:O3"/>
    <mergeCell ref="P3:P4"/>
    <mergeCell ref="Q3:S3"/>
    <mergeCell ref="A10:A11"/>
    <mergeCell ref="B10:B11"/>
    <mergeCell ref="D10:L10"/>
    <mergeCell ref="D11:M11"/>
    <mergeCell ref="D12:P12"/>
    <mergeCell ref="B13:P13"/>
    <mergeCell ref="A16:A17"/>
    <mergeCell ref="C16:N16"/>
    <mergeCell ref="P16:S16"/>
    <mergeCell ref="C17:N17"/>
    <mergeCell ref="A18:A20"/>
    <mergeCell ref="B18:B19"/>
    <mergeCell ref="D18:L18"/>
    <mergeCell ref="D19:M19"/>
    <mergeCell ref="P20:S20"/>
    <mergeCell ref="A23:A24"/>
    <mergeCell ref="B23:B24"/>
    <mergeCell ref="D23:L23"/>
    <mergeCell ref="D24:M24"/>
    <mergeCell ref="D25:P25"/>
    <mergeCell ref="B26:P26"/>
    <mergeCell ref="A29:A30"/>
    <mergeCell ref="C29:N29"/>
    <mergeCell ref="P29:S29"/>
    <mergeCell ref="C30:N30"/>
    <mergeCell ref="A31:A33"/>
    <mergeCell ref="B31:B32"/>
    <mergeCell ref="D31:L31"/>
    <mergeCell ref="D32:M32"/>
    <mergeCell ref="P33:S33"/>
    <mergeCell ref="G35:I35"/>
    <mergeCell ref="G36:I36"/>
    <mergeCell ref="G37:I37"/>
    <mergeCell ref="G38:I38"/>
    <mergeCell ref="G39:I39"/>
    <mergeCell ref="G40:I40"/>
  </mergeCells>
  <printOptions horizontalCentered="1"/>
  <pageMargins left="0" right="0" top="0.5905511811023623" bottom="0" header="0.5118110236220472" footer="0"/>
  <pageSetup horizontalDpi="600" verticalDpi="600" orientation="landscape" paperSize="9" scale="70" r:id="rId1"/>
  <headerFooter alignWithMargins="0">
    <oddHeader xml:space="preserve">&amp;R&amp;"Times New Roman,tučné kurzíva"&amp;12&amp;UPříloha č. 5  
Rozpis rozpočtu přímých výdajů na vzdělávání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KrU JMK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Dohnalova.Marie</dc:creator>
  <cp:keywords/>
  <dc:description/>
  <cp:lastModifiedBy>Správce</cp:lastModifiedBy>
  <cp:lastPrinted>2011-03-03T06:27:47Z</cp:lastPrinted>
  <dcterms:created xsi:type="dcterms:W3CDTF">2011-02-24T14:02:17Z</dcterms:created>
  <dcterms:modified xsi:type="dcterms:W3CDTF">2011-03-03T06:28:44Z</dcterms:modified>
  <cp:category/>
  <cp:version/>
  <cp:contentType/>
  <cp:contentStatus/>
</cp:coreProperties>
</file>